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ms80068\Desktop\"/>
    </mc:Choice>
  </mc:AlternateContent>
  <bookViews>
    <workbookView xWindow="-105" yWindow="-105" windowWidth="23250" windowHeight="12450"/>
  </bookViews>
  <sheets>
    <sheet name="使用許可申請書" sheetId="10" r:id="rId1"/>
    <sheet name="入力不要（育成課用）" sheetId="11" r:id="rId2"/>
    <sheet name="入力不要（許可用）" sheetId="15" r:id="rId3"/>
  </sheets>
  <definedNames>
    <definedName name="_xlnm.Print_Area" localSheetId="0">使用許可申請書!$B$1:$AQ$64</definedName>
    <definedName name="_xlnm.Print_Area" localSheetId="1">'入力不要（育成課用）'!$B$1:$AQ$64</definedName>
    <definedName name="_xlnm.Print_Area" localSheetId="2">'入力不要（許可用）'!$B$1:$AQ$64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1" l="1"/>
  <c r="W4" i="11"/>
  <c r="S4" i="11"/>
  <c r="L4" i="11"/>
  <c r="Y52" i="15"/>
  <c r="AI52" i="15" s="1"/>
  <c r="AE52" i="15" l="1"/>
  <c r="Y24" i="15" l="1"/>
  <c r="AB16" i="15"/>
  <c r="AH20" i="15"/>
  <c r="Y20" i="15"/>
  <c r="P20" i="15"/>
  <c r="G20" i="15"/>
  <c r="AH18" i="15"/>
  <c r="Y18" i="15"/>
  <c r="P18" i="15"/>
  <c r="G18" i="15"/>
  <c r="AD24" i="15"/>
  <c r="AA24" i="15"/>
  <c r="Q24" i="15"/>
  <c r="M24" i="15"/>
  <c r="G24" i="15"/>
  <c r="AD22" i="15"/>
  <c r="AA22" i="15"/>
  <c r="Y22" i="15"/>
  <c r="Q22" i="15"/>
  <c r="M22" i="15"/>
  <c r="G22" i="15"/>
  <c r="C54" i="15"/>
  <c r="AC43" i="15"/>
  <c r="H43" i="15"/>
  <c r="AO41" i="15"/>
  <c r="AM41" i="15"/>
  <c r="AK41" i="15"/>
  <c r="AI41" i="15"/>
  <c r="AG41" i="15"/>
  <c r="AE41" i="15"/>
  <c r="AC41" i="15"/>
  <c r="Z41" i="15"/>
  <c r="W41" i="15"/>
  <c r="T41" i="15"/>
  <c r="Q41" i="15"/>
  <c r="N41" i="15"/>
  <c r="K41" i="15"/>
  <c r="H41" i="15"/>
  <c r="AO39" i="15"/>
  <c r="AM39" i="15"/>
  <c r="AK39" i="15"/>
  <c r="AI39" i="15"/>
  <c r="AG39" i="15"/>
  <c r="AE39" i="15"/>
  <c r="AC39" i="15"/>
  <c r="Z39" i="15"/>
  <c r="W39" i="15"/>
  <c r="T39" i="15"/>
  <c r="Q39" i="15"/>
  <c r="N39" i="15"/>
  <c r="K39" i="15"/>
  <c r="H39" i="15"/>
  <c r="AO37" i="15"/>
  <c r="AM37" i="15"/>
  <c r="AK37" i="15"/>
  <c r="AI37" i="15"/>
  <c r="AG37" i="15"/>
  <c r="AE37" i="15"/>
  <c r="AC37" i="15"/>
  <c r="Z37" i="15"/>
  <c r="W37" i="15"/>
  <c r="T37" i="15"/>
  <c r="Q37" i="15"/>
  <c r="N37" i="15"/>
  <c r="K37" i="15"/>
  <c r="H37" i="15"/>
  <c r="AO35" i="15"/>
  <c r="AM35" i="15"/>
  <c r="AK35" i="15"/>
  <c r="AI35" i="15"/>
  <c r="AG35" i="15"/>
  <c r="AE35" i="15"/>
  <c r="AC35" i="15"/>
  <c r="Z35" i="15"/>
  <c r="W35" i="15"/>
  <c r="T35" i="15"/>
  <c r="Q35" i="15"/>
  <c r="N35" i="15"/>
  <c r="K35" i="15"/>
  <c r="H35" i="15"/>
  <c r="AO33" i="15"/>
  <c r="AM33" i="15"/>
  <c r="AK33" i="15"/>
  <c r="AI33" i="15"/>
  <c r="AE33" i="15"/>
  <c r="AC33" i="15"/>
  <c r="W33" i="15"/>
  <c r="T33" i="15"/>
  <c r="N33" i="15"/>
  <c r="K33" i="15"/>
  <c r="H33" i="15"/>
  <c r="AO31" i="15"/>
  <c r="AM31" i="15"/>
  <c r="AK31" i="15"/>
  <c r="AI31" i="15"/>
  <c r="AG31" i="15"/>
  <c r="AE31" i="15"/>
  <c r="AC31" i="15"/>
  <c r="W31" i="15"/>
  <c r="T31" i="15"/>
  <c r="N31" i="15"/>
  <c r="K31" i="15"/>
  <c r="H31" i="15"/>
  <c r="G16" i="15"/>
  <c r="AC13" i="15"/>
  <c r="K13" i="15"/>
  <c r="U11" i="15"/>
  <c r="S11" i="15"/>
  <c r="P11" i="15"/>
  <c r="N11" i="15"/>
  <c r="K11" i="15"/>
  <c r="AC7" i="15"/>
  <c r="Z4" i="15"/>
  <c r="W4" i="15"/>
  <c r="S4" i="15"/>
  <c r="L4" i="15"/>
  <c r="AC9" i="15"/>
  <c r="L10" i="15"/>
  <c r="K7" i="15"/>
  <c r="F56" i="15"/>
  <c r="H43" i="11"/>
  <c r="AG31" i="11"/>
  <c r="AO31" i="11"/>
  <c r="AI31" i="11"/>
  <c r="AE31" i="11"/>
  <c r="AC31" i="11"/>
  <c r="N31" i="11"/>
  <c r="K31" i="11"/>
  <c r="Q31" i="11" s="1"/>
  <c r="H31" i="11"/>
  <c r="AG41" i="11"/>
  <c r="AG39" i="11"/>
  <c r="AG37" i="11"/>
  <c r="AG35" i="11"/>
  <c r="Z41" i="11"/>
  <c r="Z39" i="11"/>
  <c r="Z37" i="11"/>
  <c r="Z35" i="11"/>
  <c r="Q41" i="11"/>
  <c r="Q39" i="11"/>
  <c r="Q37" i="11"/>
  <c r="Q35" i="11"/>
  <c r="Q31" i="10"/>
  <c r="Q31" i="15" s="1"/>
  <c r="AC43" i="11"/>
  <c r="H43" i="10"/>
  <c r="K37" i="11"/>
  <c r="AO41" i="11"/>
  <c r="AO39" i="11"/>
  <c r="AO37" i="11"/>
  <c r="AO35" i="11"/>
  <c r="AO33" i="11"/>
  <c r="AO43" i="11" s="1"/>
  <c r="AM31" i="11"/>
  <c r="AM41" i="11"/>
  <c r="AM39" i="11"/>
  <c r="AM37" i="11"/>
  <c r="AM35" i="11"/>
  <c r="AM33" i="11"/>
  <c r="AM43" i="11" s="1"/>
  <c r="AK41" i="11"/>
  <c r="AK39" i="11"/>
  <c r="AK37" i="11"/>
  <c r="AK35" i="11"/>
  <c r="AK33" i="11"/>
  <c r="AK43" i="11" s="1"/>
  <c r="AK31" i="11"/>
  <c r="AI41" i="11"/>
  <c r="AI39" i="11"/>
  <c r="AI37" i="11"/>
  <c r="AI35" i="11"/>
  <c r="AI33" i="11"/>
  <c r="AI43" i="11" s="1"/>
  <c r="AE41" i="11"/>
  <c r="AE39" i="11"/>
  <c r="AE37" i="11"/>
  <c r="AE35" i="11"/>
  <c r="AE33" i="11"/>
  <c r="AG33" i="11" s="1"/>
  <c r="AC41" i="11"/>
  <c r="AC39" i="11"/>
  <c r="AC37" i="11"/>
  <c r="AC35" i="11"/>
  <c r="AC33" i="11"/>
  <c r="T31" i="11"/>
  <c r="Z31" i="11" s="1"/>
  <c r="W41" i="11"/>
  <c r="W39" i="11"/>
  <c r="W37" i="11"/>
  <c r="W35" i="11"/>
  <c r="W33" i="11"/>
  <c r="W43" i="11" s="1"/>
  <c r="W31" i="11"/>
  <c r="T41" i="11"/>
  <c r="T39" i="11"/>
  <c r="T37" i="11"/>
  <c r="T35" i="11"/>
  <c r="T33" i="11"/>
  <c r="N41" i="11"/>
  <c r="N39" i="11"/>
  <c r="N37" i="11"/>
  <c r="N35" i="11"/>
  <c r="N33" i="11"/>
  <c r="Q33" i="11" s="1"/>
  <c r="K41" i="11"/>
  <c r="K39" i="11"/>
  <c r="K35" i="11"/>
  <c r="K33" i="11"/>
  <c r="H41" i="11"/>
  <c r="H39" i="11"/>
  <c r="H37" i="11"/>
  <c r="H35" i="11"/>
  <c r="H33" i="11"/>
  <c r="AE43" i="10"/>
  <c r="AE43" i="15" s="1"/>
  <c r="AK43" i="10"/>
  <c r="AK43" i="15" s="1"/>
  <c r="AM43" i="10"/>
  <c r="AM43" i="15" s="1"/>
  <c r="AI43" i="10"/>
  <c r="AI43" i="15" s="1"/>
  <c r="AC43" i="10"/>
  <c r="T43" i="10"/>
  <c r="T43" i="15" s="1"/>
  <c r="W43" i="10"/>
  <c r="N43" i="10"/>
  <c r="N43" i="15" s="1"/>
  <c r="K43" i="10"/>
  <c r="K43" i="15" s="1"/>
  <c r="AO43" i="10"/>
  <c r="AO43" i="15" s="1"/>
  <c r="AG41" i="10"/>
  <c r="AG39" i="10"/>
  <c r="AG37" i="10"/>
  <c r="AG35" i="10"/>
  <c r="AG33" i="10"/>
  <c r="AG33" i="15" s="1"/>
  <c r="AG31" i="10"/>
  <c r="Z41" i="10"/>
  <c r="Z37" i="10"/>
  <c r="Z39" i="10"/>
  <c r="Z35" i="10"/>
  <c r="Z33" i="10"/>
  <c r="Z33" i="15" s="1"/>
  <c r="Z31" i="10"/>
  <c r="Q41" i="10"/>
  <c r="Q39" i="10"/>
  <c r="Q37" i="10"/>
  <c r="Q35" i="10"/>
  <c r="Q33" i="10"/>
  <c r="Q33" i="15" s="1"/>
  <c r="U24" i="10"/>
  <c r="U24" i="15" s="1"/>
  <c r="U22" i="10"/>
  <c r="U22" i="15" s="1"/>
  <c r="AG43" i="10" l="1"/>
  <c r="AG43" i="15" s="1"/>
  <c r="Z43" i="10"/>
  <c r="T43" i="11"/>
  <c r="K43" i="11"/>
  <c r="AE43" i="11"/>
  <c r="AG43" i="11" s="1"/>
  <c r="Z43" i="15"/>
  <c r="Z43" i="11"/>
  <c r="Z33" i="11"/>
  <c r="W43" i="15"/>
  <c r="Z31" i="15"/>
  <c r="N43" i="11"/>
  <c r="Q43" i="10"/>
  <c r="AT22" i="10"/>
  <c r="Q43" i="11" l="1"/>
  <c r="Q43" i="15"/>
  <c r="AB16" i="11"/>
  <c r="K7" i="11"/>
  <c r="AC9" i="11"/>
  <c r="G16" i="11"/>
  <c r="K13" i="11" l="1"/>
  <c r="AC7" i="11"/>
  <c r="F31" i="10" l="1"/>
  <c r="F31" i="15" s="1"/>
  <c r="D31" i="10"/>
  <c r="D31" i="15" s="1"/>
  <c r="Z48" i="11" l="1"/>
  <c r="E52" i="11"/>
  <c r="D54" i="11"/>
  <c r="X54" i="11"/>
  <c r="AB54" i="11"/>
  <c r="AD54" i="11"/>
  <c r="AF54" i="11"/>
  <c r="AH54" i="11"/>
  <c r="AJ54" i="11"/>
  <c r="S57" i="11"/>
  <c r="AH20" i="11" l="1"/>
  <c r="BS41" i="10" l="1"/>
  <c r="BP41" i="10"/>
  <c r="BM41" i="10" l="1"/>
  <c r="AT10" i="10"/>
  <c r="Z13" i="11"/>
  <c r="AI45" i="10" l="1"/>
  <c r="AI45" i="15" s="1"/>
  <c r="AM45" i="10"/>
  <c r="AM45" i="15" s="1"/>
  <c r="AC45" i="10"/>
  <c r="AC45" i="15" s="1"/>
  <c r="BJ41" i="10"/>
  <c r="T45" i="10" s="1"/>
  <c r="T45" i="15" s="1"/>
  <c r="AC45" i="11" l="1"/>
  <c r="AI45" i="11"/>
  <c r="AM45" i="11"/>
  <c r="BG41" i="10"/>
  <c r="K45" i="10" s="1"/>
  <c r="K45" i="15" s="1"/>
  <c r="AC13" i="11"/>
  <c r="Z59" i="11" s="1"/>
  <c r="AB62" i="10"/>
  <c r="AG48" i="10" l="1"/>
  <c r="K45" i="11"/>
  <c r="T45" i="11"/>
  <c r="Y20" i="11"/>
  <c r="P20" i="11"/>
  <c r="G20" i="11"/>
  <c r="AH18" i="11"/>
  <c r="Y18" i="11"/>
  <c r="P18" i="11"/>
  <c r="G18" i="11"/>
  <c r="K11" i="11"/>
  <c r="AH48" i="15" l="1"/>
  <c r="AG48" i="11"/>
  <c r="L10" i="11"/>
  <c r="D7" i="11"/>
  <c r="Y57" i="11"/>
  <c r="Z7" i="11"/>
  <c r="Z9" i="11"/>
  <c r="G10" i="11"/>
  <c r="K10" i="11"/>
  <c r="N11" i="11"/>
  <c r="P11" i="11"/>
  <c r="S11" i="11"/>
  <c r="U11" i="11"/>
  <c r="D16" i="11"/>
  <c r="D18" i="11"/>
  <c r="I18" i="11"/>
  <c r="R18" i="11"/>
  <c r="AA18" i="11"/>
  <c r="AJ18" i="11"/>
  <c r="I20" i="11"/>
  <c r="R20" i="11"/>
  <c r="AA20" i="11"/>
  <c r="D22" i="11"/>
  <c r="G22" i="11"/>
  <c r="K22" i="11"/>
  <c r="M22" i="11"/>
  <c r="O22" i="11"/>
  <c r="Q22" i="11"/>
  <c r="S22" i="11"/>
  <c r="U22" i="11"/>
  <c r="W22" i="11"/>
  <c r="Y22" i="11"/>
  <c r="AA22" i="11"/>
  <c r="AC22" i="11"/>
  <c r="AD22" i="11"/>
  <c r="AF22" i="11"/>
  <c r="AG22" i="11"/>
  <c r="G24" i="11"/>
  <c r="K24" i="11"/>
  <c r="M24" i="11"/>
  <c r="O24" i="11"/>
  <c r="Q24" i="11"/>
  <c r="S24" i="11"/>
  <c r="U24" i="11"/>
  <c r="W24" i="11"/>
  <c r="Y24" i="11"/>
  <c r="AA24" i="11"/>
  <c r="AC24" i="11"/>
  <c r="AD24" i="11"/>
  <c r="AF24" i="11"/>
  <c r="AG24" i="11"/>
  <c r="AN48" i="11"/>
  <c r="Y60" i="10" l="1"/>
  <c r="AW40" i="10"/>
  <c r="AW38" i="10"/>
  <c r="AW42" i="10" l="1"/>
  <c r="D31" i="11"/>
  <c r="F31" i="11"/>
  <c r="D41" i="10" l="1"/>
  <c r="D41" i="15" s="1"/>
  <c r="F41" i="10"/>
  <c r="F41" i="15" s="1"/>
  <c r="F37" i="10"/>
  <c r="F37" i="15" s="1"/>
  <c r="F33" i="10"/>
  <c r="F33" i="15" s="1"/>
  <c r="D33" i="10"/>
  <c r="D33" i="15" s="1"/>
  <c r="D39" i="10"/>
  <c r="D39" i="15" s="1"/>
  <c r="D37" i="10"/>
  <c r="D37" i="15" s="1"/>
  <c r="F39" i="10"/>
  <c r="F39" i="15" s="1"/>
  <c r="D35" i="10"/>
  <c r="D35" i="15" s="1"/>
  <c r="F35" i="10"/>
  <c r="F35" i="15" s="1"/>
  <c r="AJ24" i="10"/>
  <c r="AJ24" i="15" s="1"/>
  <c r="F41" i="11" l="1"/>
  <c r="D41" i="11"/>
  <c r="D35" i="11"/>
  <c r="F35" i="11"/>
  <c r="D33" i="11"/>
  <c r="D39" i="11"/>
  <c r="D37" i="11"/>
  <c r="F39" i="11"/>
  <c r="F33" i="11"/>
  <c r="F37" i="11"/>
  <c r="AJ24" i="11"/>
</calcChain>
</file>

<file path=xl/comments1.xml><?xml version="1.0" encoding="utf-8"?>
<comments xmlns="http://schemas.openxmlformats.org/spreadsheetml/2006/main">
  <authors>
    <author>西宮市役所</author>
    <author>濱田　崇仁</author>
  </authors>
  <commentList>
    <comment ref="A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青色着色部をご入力ください。</t>
        </r>
      </text>
    </comment>
    <comment ref="A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使用される施設に
「○」を付けてください。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4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この計算結果は概算です。
正確な使用料は、ご提出いただいた名簿を基に１人ずつ料金計算し、ご請求します。</t>
        </r>
      </text>
    </comment>
  </commentList>
</comments>
</file>

<file path=xl/sharedStrings.xml><?xml version="1.0" encoding="utf-8"?>
<sst xmlns="http://schemas.openxmlformats.org/spreadsheetml/2006/main" count="145" uniqueCount="83">
  <si>
    <t>所在地</t>
    <rPh sb="0" eb="3">
      <t>ショザイチ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</si>
  <si>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</si>
  <si>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</si>
  <si>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</si>
  <si>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</si>
  <si>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</si>
  <si>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</si>
  <si>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</si>
  <si>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</si>
  <si>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曜日</t>
    <rPh sb="0" eb="2">
      <t>ヨウビ</t>
    </rPh>
    <phoneticPr fontId="1"/>
  </si>
  <si>
    <t>市</t>
  </si>
  <si>
    <t>市内外判定</t>
    <rPh sb="0" eb="2">
      <t>シナイ</t>
    </rPh>
    <rPh sb="2" eb="3">
      <t>ガイ</t>
    </rPh>
    <rPh sb="3" eb="5">
      <t>ハンテイ</t>
    </rPh>
    <phoneticPr fontId="1"/>
  </si>
  <si>
    <t>泊数計算</t>
    <rPh sb="0" eb="1">
      <t>ハク</t>
    </rPh>
    <rPh sb="1" eb="2">
      <t>スウ</t>
    </rPh>
    <rPh sb="2" eb="4">
      <t>ケイサン</t>
    </rPh>
    <phoneticPr fontId="1"/>
  </si>
  <si>
    <t>退所日</t>
    <rPh sb="0" eb="2">
      <t>タイショ</t>
    </rPh>
    <rPh sb="2" eb="3">
      <t>ビ</t>
    </rPh>
    <phoneticPr fontId="1"/>
  </si>
  <si>
    <t>入所日</t>
    <rPh sb="0" eb="2">
      <t>ニュウショ</t>
    </rPh>
    <rPh sb="2" eb="3">
      <t>ヒ</t>
    </rPh>
    <phoneticPr fontId="1"/>
  </si>
  <si>
    <t>泊数</t>
    <rPh sb="0" eb="1">
      <t>ハク</t>
    </rPh>
    <rPh sb="1" eb="2">
      <t>スウ</t>
    </rPh>
    <phoneticPr fontId="1"/>
  </si>
  <si>
    <t>県</t>
    <rPh sb="0" eb="1">
      <t>ケン</t>
    </rPh>
    <phoneticPr fontId="1"/>
  </si>
  <si>
    <t>申請者</t>
    <rPh sb="0" eb="3">
      <t>シンセイシャ</t>
    </rPh>
    <phoneticPr fontId="1"/>
  </si>
  <si>
    <t>電話</t>
    <rPh sb="0" eb="2">
      <t>デンワ</t>
    </rPh>
    <phoneticPr fontId="1"/>
  </si>
  <si>
    <t>FAX</t>
    <phoneticPr fontId="1"/>
  </si>
  <si>
    <t>使用
目的</t>
    <rPh sb="0" eb="2">
      <t>シヨウ</t>
    </rPh>
    <rPh sb="3" eb="5">
      <t>モクテキ</t>
    </rPh>
    <phoneticPr fontId="1"/>
  </si>
  <si>
    <t>使用施設</t>
    <rPh sb="0" eb="2">
      <t>シヨウ</t>
    </rPh>
    <rPh sb="2" eb="4">
      <t>シセツ</t>
    </rPh>
    <phoneticPr fontId="1"/>
  </si>
  <si>
    <t>使用期間</t>
    <rPh sb="0" eb="2">
      <t>シヨウ</t>
    </rPh>
    <rPh sb="2" eb="4">
      <t>キカン</t>
    </rPh>
    <phoneticPr fontId="1"/>
  </si>
  <si>
    <t xml:space="preserve"> 視聴覚室</t>
    <rPh sb="1" eb="4">
      <t>シチョウカク</t>
    </rPh>
    <rPh sb="4" eb="5">
      <t>シツ</t>
    </rPh>
    <phoneticPr fontId="1"/>
  </si>
  <si>
    <t xml:space="preserve"> 創作活動室</t>
    <rPh sb="1" eb="3">
      <t>ソウサク</t>
    </rPh>
    <rPh sb="3" eb="5">
      <t>カツドウ</t>
    </rPh>
    <rPh sb="5" eb="6">
      <t>シツ</t>
    </rPh>
    <phoneticPr fontId="1"/>
  </si>
  <si>
    <t xml:space="preserve"> 研修室</t>
    <rPh sb="1" eb="4">
      <t>ケンシュウシツ</t>
    </rPh>
    <phoneticPr fontId="1"/>
  </si>
  <si>
    <t xml:space="preserve"> 会議室</t>
    <rPh sb="1" eb="4">
      <t>カイギシツ</t>
    </rPh>
    <phoneticPr fontId="1"/>
  </si>
  <si>
    <t xml:space="preserve"> 体育室</t>
    <rPh sb="1" eb="4">
      <t>タイイクシツ</t>
    </rPh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</si>
  <si>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 市有グラウンド</t>
    </r>
    <r>
      <rPr>
        <sz val="6"/>
        <color theme="1"/>
        <rFont val="游ゴシック"/>
        <family val="2"/>
        <charset val="128"/>
        <scheme val="minor"/>
      </rPr>
      <t>(有料)</t>
    </r>
    <rPh sb="1" eb="3">
      <t>シユウ</t>
    </rPh>
    <rPh sb="9" eb="11">
      <t>ユウリョウ</t>
    </rPh>
    <phoneticPr fontId="1"/>
  </si>
  <si>
    <t>合計</t>
    <rPh sb="0" eb="2">
      <t>ゴウケイ</t>
    </rPh>
    <phoneticPr fontId="1"/>
  </si>
  <si>
    <t>使用月日</t>
    <rPh sb="0" eb="2">
      <t>シヨウ</t>
    </rPh>
    <rPh sb="2" eb="4">
      <t>ツキヒ</t>
    </rPh>
    <phoneticPr fontId="1"/>
  </si>
  <si>
    <t>テント泊</t>
    <rPh sb="3" eb="4">
      <t>ハク</t>
    </rPh>
    <phoneticPr fontId="1"/>
  </si>
  <si>
    <t>日帰り</t>
    <rPh sb="0" eb="2">
      <t>ヒガエ</t>
    </rPh>
    <phoneticPr fontId="1"/>
  </si>
  <si>
    <t>円</t>
    <rPh sb="0" eb="1">
      <t>エン</t>
    </rPh>
    <phoneticPr fontId="1"/>
  </si>
  <si>
    <t>施設使用料合計</t>
    <rPh sb="0" eb="2">
      <t>シセツ</t>
    </rPh>
    <rPh sb="2" eb="4">
      <t>シヨウ</t>
    </rPh>
    <rPh sb="4" eb="5">
      <t>リョウ</t>
    </rPh>
    <rPh sb="5" eb="7">
      <t>ゴウケイ</t>
    </rPh>
    <phoneticPr fontId="1"/>
  </si>
  <si>
    <t>上記のとおり使用許可の申請をします。</t>
    <rPh sb="0" eb="2">
      <t>ジョウキ</t>
    </rPh>
    <rPh sb="6" eb="8">
      <t>シヨウ</t>
    </rPh>
    <rPh sb="8" eb="10">
      <t>キョカ</t>
    </rPh>
    <rPh sb="11" eb="13">
      <t>シンセイ</t>
    </rPh>
    <phoneticPr fontId="1"/>
  </si>
  <si>
    <t>西　宮　市　教　育　長　　様</t>
    <rPh sb="0" eb="1">
      <t>ニシ</t>
    </rPh>
    <rPh sb="2" eb="3">
      <t>ミヤ</t>
    </rPh>
    <rPh sb="4" eb="5">
      <t>シ</t>
    </rPh>
    <rPh sb="6" eb="7">
      <t>キョウ</t>
    </rPh>
    <rPh sb="8" eb="9">
      <t>イク</t>
    </rPh>
    <rPh sb="10" eb="11">
      <t>チョウ</t>
    </rPh>
    <rPh sb="13" eb="14">
      <t>サマ</t>
    </rPh>
    <phoneticPr fontId="1"/>
  </si>
  <si>
    <t>使用申込者</t>
    <rPh sb="0" eb="2">
      <t>シヨウ</t>
    </rPh>
    <rPh sb="2" eb="4">
      <t>モウシコミ</t>
    </rPh>
    <rPh sb="4" eb="5">
      <t>シャ</t>
    </rPh>
    <phoneticPr fontId="1"/>
  </si>
  <si>
    <t>宿泊（小）</t>
    <rPh sb="0" eb="2">
      <t>シュクハク</t>
    </rPh>
    <rPh sb="3" eb="4">
      <t>ショウ</t>
    </rPh>
    <phoneticPr fontId="1"/>
  </si>
  <si>
    <t>宿泊（大）</t>
    <rPh sb="0" eb="2">
      <t>シュクハク</t>
    </rPh>
    <rPh sb="3" eb="4">
      <t>ダイ</t>
    </rPh>
    <phoneticPr fontId="1"/>
  </si>
  <si>
    <t>料金計算（市内料金）</t>
    <rPh sb="0" eb="2">
      <t>リョウキン</t>
    </rPh>
    <rPh sb="2" eb="4">
      <t>ケイサン</t>
    </rPh>
    <rPh sb="5" eb="7">
      <t>シナイ</t>
    </rPh>
    <rPh sb="7" eb="9">
      <t>リョウキン</t>
    </rPh>
    <phoneticPr fontId="1"/>
  </si>
  <si>
    <t>午前</t>
  </si>
  <si>
    <t>伺・使用許可してよろしいか</t>
    <rPh sb="0" eb="1">
      <t>ウカガ</t>
    </rPh>
    <rPh sb="2" eb="6">
      <t>シヨウキョカ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</si>
  <si>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</si>
  <si>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</si>
  <si>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</si>
  <si>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その他の場合記載 →</t>
    <rPh sb="2" eb="3">
      <t>タ</t>
    </rPh>
    <rPh sb="4" eb="6">
      <t>バアイ</t>
    </rPh>
    <rPh sb="6" eb="8">
      <t>キサイ</t>
    </rPh>
    <phoneticPr fontId="1"/>
  </si>
  <si>
    <t>西宮　朝来　その他</t>
    <rPh sb="0" eb="2">
      <t>ニシノミヤ</t>
    </rPh>
    <rPh sb="3" eb="5">
      <t>アサゴ</t>
    </rPh>
    <rPh sb="8" eb="9">
      <t>タ</t>
    </rPh>
    <phoneticPr fontId="1"/>
  </si>
  <si>
    <t>使用人数内訳</t>
    <rPh sb="0" eb="4">
      <t>シヨウニンズウ</t>
    </rPh>
    <rPh sb="4" eb="6">
      <t>ウチワケ</t>
    </rPh>
    <phoneticPr fontId="1"/>
  </si>
  <si>
    <t>３歳
以下</t>
    <rPh sb="1" eb="2">
      <t>サイ</t>
    </rPh>
    <rPh sb="3" eb="5">
      <t>イカ</t>
    </rPh>
    <phoneticPr fontId="1"/>
  </si>
  <si>
    <t>18歳～64歳</t>
    <rPh sb="2" eb="3">
      <t>サイ</t>
    </rPh>
    <rPh sb="6" eb="7">
      <t>サイ</t>
    </rPh>
    <phoneticPr fontId="1"/>
  </si>
  <si>
    <t>65歳以上または
障害者・介護者</t>
    <rPh sb="2" eb="3">
      <t>サイ</t>
    </rPh>
    <rPh sb="3" eb="5">
      <t>イジョウ</t>
    </rPh>
    <rPh sb="9" eb="12">
      <t>ショウガイシャ</t>
    </rPh>
    <rPh sb="13" eb="16">
      <t>カイゴシャ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</si>
  <si>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</si>
  <si>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</si>
  <si>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</si>
  <si>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４歳
以上</t>
    <rPh sb="1" eb="2">
      <t>サイ</t>
    </rPh>
    <rPh sb="3" eb="5">
      <t>イジョウ</t>
    </rPh>
    <phoneticPr fontId="1"/>
  </si>
  <si>
    <t>日帰り</t>
    <rPh sb="0" eb="2">
      <t>ヒガエ</t>
    </rPh>
    <phoneticPr fontId="1"/>
  </si>
  <si>
    <t>宿舎泊</t>
    <rPh sb="0" eb="2">
      <t>シュクシャ</t>
    </rPh>
    <rPh sb="2" eb="3">
      <t>トマリ</t>
    </rPh>
    <phoneticPr fontId="1"/>
  </si>
  <si>
    <t>テント泊</t>
    <rPh sb="3" eb="4">
      <t>ハク</t>
    </rPh>
    <phoneticPr fontId="1"/>
  </si>
  <si>
    <t>人数を入力</t>
    <rPh sb="0" eb="2">
      <t>ニンズウ</t>
    </rPh>
    <rPh sb="3" eb="5">
      <t>ニュウリョク</t>
    </rPh>
    <phoneticPr fontId="1"/>
  </si>
  <si>
    <t>大人</t>
    <rPh sb="0" eb="2">
      <t>オトナ</t>
    </rPh>
    <phoneticPr fontId="1"/>
  </si>
  <si>
    <t>小人</t>
    <rPh sb="0" eb="2">
      <t>ショウジン</t>
    </rPh>
    <phoneticPr fontId="1"/>
  </si>
  <si>
    <t>65･障</t>
    <rPh sb="3" eb="4">
      <t>ショウ</t>
    </rPh>
    <phoneticPr fontId="1"/>
  </si>
  <si>
    <t>日帰り</t>
    <rPh sb="0" eb="2">
      <t>ヒガエ</t>
    </rPh>
    <phoneticPr fontId="1"/>
  </si>
  <si>
    <t>テント</t>
    <phoneticPr fontId="1"/>
  </si>
  <si>
    <t>料金表（市内）</t>
    <rPh sb="0" eb="2">
      <t>リョウキン</t>
    </rPh>
    <rPh sb="2" eb="3">
      <t>ヒョウ</t>
    </rPh>
    <rPh sb="4" eb="6">
      <t>シナイ</t>
    </rPh>
    <phoneticPr fontId="1"/>
  </si>
  <si>
    <t>※上記計算結果は概算です。正確な使用料はご提出いただいた名簿を基に１人ずつ料金計算し、ご請求します。</t>
    <rPh sb="1" eb="3">
      <t>ジョウキ</t>
    </rPh>
    <rPh sb="3" eb="7">
      <t>ケイサンケッカ</t>
    </rPh>
    <rPh sb="8" eb="10">
      <t>ガイサン</t>
    </rPh>
    <rPh sb="13" eb="15">
      <t>セイカク</t>
    </rPh>
    <rPh sb="16" eb="19">
      <t>シヨウリョウ</t>
    </rPh>
    <rPh sb="21" eb="23">
      <t>テイシュツ</t>
    </rPh>
    <rPh sb="28" eb="30">
      <t>メイボ</t>
    </rPh>
    <rPh sb="31" eb="32">
      <t>モト</t>
    </rPh>
    <rPh sb="34" eb="35">
      <t>ニン</t>
    </rPh>
    <rPh sb="37" eb="41">
      <t>リョウキンケイサン</t>
    </rPh>
    <rPh sb="44" eb="46">
      <t>セイキュウ</t>
    </rPh>
    <phoneticPr fontId="1"/>
  </si>
  <si>
    <t>その他</t>
    <rPh sb="2" eb="3">
      <t>タ</t>
    </rPh>
    <phoneticPr fontId="1"/>
  </si>
  <si>
    <t xml:space="preserve"> アスレチック</t>
    <phoneticPr fontId="1"/>
  </si>
  <si>
    <t>団体名
/学校名</t>
    <rPh sb="0" eb="3">
      <t>ダンタイメイ</t>
    </rPh>
    <rPh sb="5" eb="8">
      <t>ガッコウメイ</t>
    </rPh>
    <phoneticPr fontId="1"/>
  </si>
  <si>
    <r>
      <rPr>
        <sz val="6"/>
        <color theme="1"/>
        <rFont val="游ゴシック"/>
        <family val="3"/>
        <charset val="128"/>
        <scheme val="minor"/>
      </rPr>
      <t>連絡先氏名</t>
    </r>
    <r>
      <rPr>
        <sz val="8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※成年限定</t>
    </r>
    <rPh sb="0" eb="3">
      <t>レンラクサキ</t>
    </rPh>
    <rPh sb="3" eb="5">
      <t>シメイ</t>
    </rPh>
    <rPh sb="7" eb="9">
      <t>セイネン</t>
    </rPh>
    <rPh sb="9" eb="11">
      <t>ゲンテイ</t>
    </rPh>
    <phoneticPr fontId="1"/>
  </si>
  <si>
    <t>代表名
/校長名</t>
    <rPh sb="0" eb="3">
      <t>ダイヒョウメイ</t>
    </rPh>
    <rPh sb="5" eb="8">
      <t>コウチョウメイ</t>
    </rPh>
    <phoneticPr fontId="1"/>
  </si>
  <si>
    <t>使用料</t>
    <rPh sb="0" eb="2">
      <t>シヨウ</t>
    </rPh>
    <rPh sb="2" eb="3">
      <t>リョウ</t>
    </rPh>
    <phoneticPr fontId="1"/>
  </si>
  <si>
    <t>【家族・自主事業】西宮市立山東自然の家使用許可申請書</t>
    <rPh sb="1" eb="3">
      <t>カゾク</t>
    </rPh>
    <rPh sb="4" eb="8">
      <t>ジシュジギョウ</t>
    </rPh>
    <rPh sb="9" eb="12">
      <t>ニシノミヤシ</t>
    </rPh>
    <rPh sb="12" eb="13">
      <t>リツ</t>
    </rPh>
    <rPh sb="13" eb="15">
      <t>サントウ</t>
    </rPh>
    <rPh sb="15" eb="17">
      <t>シゼン</t>
    </rPh>
    <rPh sb="18" eb="19">
      <t>イエ</t>
    </rPh>
    <rPh sb="19" eb="21">
      <t>シヨウ</t>
    </rPh>
    <rPh sb="21" eb="23">
      <t>キョカ</t>
    </rPh>
    <rPh sb="23" eb="26">
      <t>シンセイショ</t>
    </rPh>
    <phoneticPr fontId="1"/>
  </si>
  <si>
    <r>
      <t>西宮市立山東自然の家使用許可申請書　</t>
    </r>
    <r>
      <rPr>
        <sz val="11"/>
        <color theme="1"/>
        <rFont val="游ゴシック"/>
        <family val="3"/>
        <charset val="128"/>
        <scheme val="minor"/>
      </rPr>
      <t>（家族・自主事業用）</t>
    </r>
    <rPh sb="0" eb="3">
      <t>ニシノミヤシ</t>
    </rPh>
    <rPh sb="3" eb="4">
      <t>リツ</t>
    </rPh>
    <rPh sb="4" eb="6">
      <t>サントウ</t>
    </rPh>
    <rPh sb="6" eb="8">
      <t>シゼン</t>
    </rPh>
    <rPh sb="9" eb="10">
      <t>イエ</t>
    </rPh>
    <rPh sb="10" eb="12">
      <t>シヨウ</t>
    </rPh>
    <rPh sb="12" eb="14">
      <t>キョカ</t>
    </rPh>
    <rPh sb="14" eb="17">
      <t>シンセイショ</t>
    </rPh>
    <rPh sb="19" eb="21">
      <t>カゾク</t>
    </rPh>
    <rPh sb="22" eb="24">
      <t>ジシュ</t>
    </rPh>
    <rPh sb="24" eb="26">
      <t>ジギョウ</t>
    </rPh>
    <rPh sb="26" eb="27">
      <t>ヨウ</t>
    </rPh>
    <phoneticPr fontId="1"/>
  </si>
  <si>
    <t>家族　その他</t>
    <rPh sb="0" eb="2">
      <t>カゾク</t>
    </rPh>
    <rPh sb="5" eb="6">
      <t>タ</t>
    </rPh>
    <phoneticPr fontId="1"/>
  </si>
  <si>
    <t>許可番号　　第　</t>
    <rPh sb="0" eb="2">
      <t>キョカ</t>
    </rPh>
    <rPh sb="2" eb="4">
      <t>バンゴウ</t>
    </rPh>
    <rPh sb="6" eb="7">
      <t>ダイ</t>
    </rPh>
    <phoneticPr fontId="1"/>
  </si>
  <si>
    <t>号</t>
    <phoneticPr fontId="1"/>
  </si>
  <si>
    <t>受付</t>
    <rPh sb="0" eb="2">
      <t>ウケツケ</t>
    </rPh>
    <phoneticPr fontId="1"/>
  </si>
  <si>
    <t>/</t>
    <phoneticPr fontId="1"/>
  </si>
  <si>
    <t>係</t>
    <phoneticPr fontId="1"/>
  </si>
  <si>
    <t>午後</t>
  </si>
  <si>
    <r>
      <t xml:space="preserve">４歳～17歳
</t>
    </r>
    <r>
      <rPr>
        <sz val="6"/>
        <color theme="1"/>
        <rFont val="游ゴシック"/>
        <family val="3"/>
        <charset val="128"/>
        <scheme val="minor"/>
      </rPr>
      <t>（18歳以上の高校生含む）</t>
    </r>
    <rPh sb="1" eb="2">
      <t>サイ</t>
    </rPh>
    <rPh sb="5" eb="6">
      <t>サイ</t>
    </rPh>
    <rPh sb="10" eb="11">
      <t>サイ</t>
    </rPh>
    <rPh sb="11" eb="13">
      <t>イジョウ</t>
    </rPh>
    <rPh sb="14" eb="17">
      <t>コウコウセイ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</si>
</sst>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yyyy"/>
    <numFmt numFmtId="178" formatCode="m"/>
    <numFmt numFmtId="179" formatCode="d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/>
      <top style="medium">
        <color indexed="64"/>
      </top>
      <bottom/>
      <diagonal style="dotted">
        <color indexed="64"/>
      </diagonal>
    </border>
    <border diagonalUp="1">
      <left/>
      <right/>
      <top style="medium">
        <color indexed="64"/>
      </top>
      <bottom/>
      <diagonal style="dotted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dotted">
        <color indexed="64"/>
      </diagonal>
    </border>
    <border diagonalUp="1">
      <left style="dotted">
        <color indexed="64"/>
      </left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 diagonalUp="1">
      <left/>
      <right style="thin">
        <color indexed="64"/>
      </right>
      <top/>
      <bottom/>
      <diagonal style="dotted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dotted">
        <color indexed="64"/>
      </diagonal>
    </border>
    <border diagonalUp="1">
      <left/>
      <right/>
      <top/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7" fillId="0" borderId="5" xfId="0" applyFont="1" applyBorder="1">
      <alignment vertical="center"/>
    </xf>
    <xf numFmtId="0" fontId="0" fillId="0" borderId="45" xfId="0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3" fillId="0" borderId="2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42" xfId="0" applyBorder="1">
      <alignment vertical="center"/>
    </xf>
    <xf numFmtId="0" fontId="3" fillId="0" borderId="26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67" xfId="0" applyFont="1" applyBorder="1">
      <alignment vertical="center"/>
    </xf>
    <xf numFmtId="0" fontId="10" fillId="0" borderId="4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15" fillId="0" borderId="0" xfId="1" applyFont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2" borderId="5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11" fillId="0" borderId="53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6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38" fontId="16" fillId="0" borderId="0" xfId="1" applyFont="1" applyAlignment="1">
      <alignment horizontal="right" vertical="top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77" fontId="0" fillId="0" borderId="0" xfId="0" applyNumberFormat="1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179" fontId="0" fillId="0" borderId="0" xfId="0" applyNumberForma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41414</xdr:colOff>
      <xdr:row>3</xdr:row>
      <xdr:rowOff>24849</xdr:rowOff>
    </xdr:from>
    <xdr:to>
      <xdr:col>31</xdr:col>
      <xdr:colOff>16565</xdr:colOff>
      <xdr:row>4</xdr:row>
      <xdr:rowOff>115957</xdr:rowOff>
    </xdr:to>
    <xdr:sp macro="" textlink="">
      <xdr:nvSpPr>
        <xdr:cNvPr id="2" name="楕円 1"/>
        <xdr:cNvSpPr/>
      </xdr:nvSpPr>
      <xdr:spPr>
        <a:xfrm>
          <a:off x="4184789" y="396324"/>
          <a:ext cx="260901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132200</xdr:colOff>
      <xdr:row>3</xdr:row>
      <xdr:rowOff>27152</xdr:rowOff>
    </xdr:from>
    <xdr:to>
      <xdr:col>32</xdr:col>
      <xdr:colOff>107351</xdr:colOff>
      <xdr:row>4</xdr:row>
      <xdr:rowOff>118260</xdr:rowOff>
    </xdr:to>
    <xdr:sp macro="" textlink="">
      <xdr:nvSpPr>
        <xdr:cNvPr id="3" name="楕円 2"/>
        <xdr:cNvSpPr/>
      </xdr:nvSpPr>
      <xdr:spPr>
        <a:xfrm>
          <a:off x="4418450" y="398627"/>
          <a:ext cx="260901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106018</xdr:colOff>
      <xdr:row>3</xdr:row>
      <xdr:rowOff>23192</xdr:rowOff>
    </xdr:from>
    <xdr:to>
      <xdr:col>34</xdr:col>
      <xdr:colOff>81169</xdr:colOff>
      <xdr:row>4</xdr:row>
      <xdr:rowOff>114300</xdr:rowOff>
    </xdr:to>
    <xdr:sp macro="" textlink="">
      <xdr:nvSpPr>
        <xdr:cNvPr id="4" name="楕円 3"/>
        <xdr:cNvSpPr/>
      </xdr:nvSpPr>
      <xdr:spPr>
        <a:xfrm>
          <a:off x="4678018" y="394667"/>
          <a:ext cx="260901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87796</xdr:colOff>
      <xdr:row>3</xdr:row>
      <xdr:rowOff>26505</xdr:rowOff>
    </xdr:from>
    <xdr:to>
      <xdr:col>38</xdr:col>
      <xdr:colOff>62947</xdr:colOff>
      <xdr:row>4</xdr:row>
      <xdr:rowOff>117613</xdr:rowOff>
    </xdr:to>
    <xdr:sp macro="" textlink="">
      <xdr:nvSpPr>
        <xdr:cNvPr id="5" name="楕円 4"/>
        <xdr:cNvSpPr/>
      </xdr:nvSpPr>
      <xdr:spPr>
        <a:xfrm>
          <a:off x="5231296" y="397980"/>
          <a:ext cx="260901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65018</xdr:colOff>
      <xdr:row>3</xdr:row>
      <xdr:rowOff>25859</xdr:rowOff>
    </xdr:from>
    <xdr:to>
      <xdr:col>40</xdr:col>
      <xdr:colOff>40170</xdr:colOff>
      <xdr:row>4</xdr:row>
      <xdr:rowOff>116967</xdr:rowOff>
    </xdr:to>
    <xdr:sp macro="" textlink="">
      <xdr:nvSpPr>
        <xdr:cNvPr id="6" name="楕円 5"/>
        <xdr:cNvSpPr/>
      </xdr:nvSpPr>
      <xdr:spPr>
        <a:xfrm>
          <a:off x="5494268" y="397334"/>
          <a:ext cx="260902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101144</xdr:colOff>
      <xdr:row>2</xdr:row>
      <xdr:rowOff>108901</xdr:rowOff>
    </xdr:from>
    <xdr:to>
      <xdr:col>31</xdr:col>
      <xdr:colOff>72776</xdr:colOff>
      <xdr:row>4</xdr:row>
      <xdr:rowOff>84706</xdr:rowOff>
    </xdr:to>
    <xdr:sp macro="" textlink="">
      <xdr:nvSpPr>
        <xdr:cNvPr id="2" name="楕円 1"/>
        <xdr:cNvSpPr/>
      </xdr:nvSpPr>
      <xdr:spPr>
        <a:xfrm>
          <a:off x="4244519" y="337501"/>
          <a:ext cx="257382" cy="2329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17217</xdr:colOff>
      <xdr:row>2</xdr:row>
      <xdr:rowOff>106189</xdr:rowOff>
    </xdr:from>
    <xdr:to>
      <xdr:col>32</xdr:col>
      <xdr:colOff>137749</xdr:colOff>
      <xdr:row>4</xdr:row>
      <xdr:rowOff>81994</xdr:rowOff>
    </xdr:to>
    <xdr:sp macro="" textlink="">
      <xdr:nvSpPr>
        <xdr:cNvPr id="3" name="楕円 2"/>
        <xdr:cNvSpPr/>
      </xdr:nvSpPr>
      <xdr:spPr>
        <a:xfrm>
          <a:off x="4446342" y="334789"/>
          <a:ext cx="263407" cy="2329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113270</xdr:colOff>
      <xdr:row>2</xdr:row>
      <xdr:rowOff>107243</xdr:rowOff>
    </xdr:from>
    <xdr:to>
      <xdr:col>34</xdr:col>
      <xdr:colOff>88421</xdr:colOff>
      <xdr:row>4</xdr:row>
      <xdr:rowOff>83048</xdr:rowOff>
    </xdr:to>
    <xdr:sp macro="" textlink="">
      <xdr:nvSpPr>
        <xdr:cNvPr id="4" name="楕円 3"/>
        <xdr:cNvSpPr/>
      </xdr:nvSpPr>
      <xdr:spPr>
        <a:xfrm>
          <a:off x="4685270" y="335843"/>
          <a:ext cx="260901" cy="2329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53365</xdr:colOff>
      <xdr:row>2</xdr:row>
      <xdr:rowOff>111516</xdr:rowOff>
    </xdr:from>
    <xdr:to>
      <xdr:col>40</xdr:col>
      <xdr:colOff>28516</xdr:colOff>
      <xdr:row>4</xdr:row>
      <xdr:rowOff>87321</xdr:rowOff>
    </xdr:to>
    <xdr:sp macro="" textlink="">
      <xdr:nvSpPr>
        <xdr:cNvPr id="5" name="楕円 4"/>
        <xdr:cNvSpPr/>
      </xdr:nvSpPr>
      <xdr:spPr>
        <a:xfrm>
          <a:off x="5482615" y="340116"/>
          <a:ext cx="260901" cy="2329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132354</xdr:colOff>
      <xdr:row>2</xdr:row>
      <xdr:rowOff>105354</xdr:rowOff>
    </xdr:from>
    <xdr:to>
      <xdr:col>41</xdr:col>
      <xdr:colOff>107508</xdr:colOff>
      <xdr:row>4</xdr:row>
      <xdr:rowOff>82162</xdr:rowOff>
    </xdr:to>
    <xdr:sp macro="" textlink="">
      <xdr:nvSpPr>
        <xdr:cNvPr id="6" name="楕円 5"/>
        <xdr:cNvSpPr/>
      </xdr:nvSpPr>
      <xdr:spPr>
        <a:xfrm>
          <a:off x="5704479" y="333954"/>
          <a:ext cx="260904" cy="233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C1:BU198"/>
  <sheetViews>
    <sheetView showGridLines="0" tabSelected="1" view="pageBreakPreview" zoomScaleNormal="115" zoomScaleSheetLayoutView="100" workbookViewId="0">
      <selection activeCell="L10" sqref="L10:S10"/>
    </sheetView>
  </sheetViews>
  <sheetFormatPr defaultColWidth="1.875" defaultRowHeight="11.25" customHeight="1"/>
  <cols>
    <col min="35" max="35" width="1.875" customWidth="1"/>
    <col min="44" max="45" width="1.875" customWidth="1"/>
    <col min="46" max="46" width="9.125" bestFit="1" customWidth="1"/>
    <col min="47" max="59" width="1.875" customWidth="1"/>
  </cols>
  <sheetData>
    <row r="1" spans="3:49" ht="9.75" customHeight="1">
      <c r="D1" s="306" t="s">
        <v>73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"/>
    </row>
    <row r="2" spans="3:49" ht="9.75" customHeight="1">
      <c r="C2" s="3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"/>
    </row>
    <row r="3" spans="3:49" ht="9.75" customHeight="1">
      <c r="C3" s="3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"/>
    </row>
    <row r="4" spans="3:49" ht="11.25" customHeight="1">
      <c r="D4" s="325" t="s">
        <v>76</v>
      </c>
      <c r="E4" s="326"/>
      <c r="F4" s="326"/>
      <c r="G4" s="326"/>
      <c r="H4" s="326"/>
      <c r="I4" s="326"/>
      <c r="J4" s="326"/>
      <c r="K4" s="326"/>
      <c r="L4" s="329"/>
      <c r="M4" s="329"/>
      <c r="N4" s="329"/>
      <c r="O4" s="331" t="s">
        <v>77</v>
      </c>
      <c r="P4" s="332"/>
      <c r="Q4" s="335" t="s">
        <v>78</v>
      </c>
      <c r="R4" s="331"/>
      <c r="S4" s="337"/>
      <c r="T4" s="337"/>
      <c r="U4" s="339" t="s">
        <v>79</v>
      </c>
      <c r="V4" s="339"/>
      <c r="W4" s="341"/>
      <c r="X4" s="341"/>
      <c r="Y4" s="339" t="s">
        <v>80</v>
      </c>
      <c r="Z4" s="339"/>
      <c r="AA4" s="343"/>
      <c r="AB4" s="343"/>
      <c r="AC4" s="344"/>
      <c r="AD4" s="307" t="s">
        <v>47</v>
      </c>
      <c r="AE4" s="308"/>
      <c r="AF4" s="308"/>
      <c r="AG4" s="308"/>
      <c r="AH4" s="308"/>
      <c r="AI4" s="308"/>
      <c r="AJ4" s="138" t="s">
        <v>75</v>
      </c>
      <c r="AK4" s="138"/>
      <c r="AL4" s="138"/>
      <c r="AM4" s="138"/>
      <c r="AN4" s="138"/>
      <c r="AO4" s="138"/>
      <c r="AP4" s="138"/>
    </row>
    <row r="5" spans="3:49" ht="11.25" customHeight="1">
      <c r="D5" s="327"/>
      <c r="E5" s="328"/>
      <c r="F5" s="328"/>
      <c r="G5" s="328"/>
      <c r="H5" s="328"/>
      <c r="I5" s="328"/>
      <c r="J5" s="328"/>
      <c r="K5" s="328"/>
      <c r="L5" s="330"/>
      <c r="M5" s="330"/>
      <c r="N5" s="330"/>
      <c r="O5" s="333"/>
      <c r="P5" s="334"/>
      <c r="Q5" s="336"/>
      <c r="R5" s="333"/>
      <c r="S5" s="338"/>
      <c r="T5" s="338"/>
      <c r="U5" s="340"/>
      <c r="V5" s="340"/>
      <c r="W5" s="342"/>
      <c r="X5" s="342"/>
      <c r="Y5" s="340"/>
      <c r="Z5" s="340"/>
      <c r="AA5" s="345"/>
      <c r="AB5" s="345"/>
      <c r="AC5" s="346"/>
      <c r="AD5" s="308"/>
      <c r="AE5" s="308"/>
      <c r="AF5" s="308"/>
      <c r="AG5" s="308"/>
      <c r="AH5" s="308"/>
      <c r="AI5" s="308"/>
      <c r="AJ5" s="138"/>
      <c r="AK5" s="138"/>
      <c r="AL5" s="138"/>
      <c r="AM5" s="138"/>
      <c r="AN5" s="138"/>
      <c r="AO5" s="138"/>
      <c r="AP5" s="138"/>
    </row>
    <row r="6" spans="3:49" ht="11.25" customHeight="1" thickBot="1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3:49" ht="11.25" customHeight="1">
      <c r="D7" s="213" t="s">
        <v>17</v>
      </c>
      <c r="E7" s="214"/>
      <c r="F7" s="215"/>
      <c r="G7" s="218" t="s">
        <v>69</v>
      </c>
      <c r="H7" s="214"/>
      <c r="I7" s="214"/>
      <c r="J7" s="219"/>
      <c r="K7" s="221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3"/>
      <c r="Z7" s="292" t="s">
        <v>18</v>
      </c>
      <c r="AA7" s="214"/>
      <c r="AB7" s="219"/>
      <c r="AC7" s="280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2"/>
    </row>
    <row r="8" spans="3:49" ht="11.25" customHeight="1">
      <c r="D8" s="216"/>
      <c r="E8" s="68"/>
      <c r="F8" s="78"/>
      <c r="G8" s="74"/>
      <c r="H8" s="68"/>
      <c r="I8" s="68"/>
      <c r="J8" s="83"/>
      <c r="K8" s="224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6"/>
      <c r="Z8" s="48"/>
      <c r="AA8" s="49"/>
      <c r="AB8" s="220"/>
      <c r="AC8" s="283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84"/>
      <c r="AT8" s="261" t="s">
        <v>11</v>
      </c>
      <c r="AU8" s="262"/>
      <c r="AV8" s="262"/>
      <c r="AW8" s="263"/>
    </row>
    <row r="9" spans="3:49" ht="11.25" customHeight="1">
      <c r="D9" s="216"/>
      <c r="E9" s="68"/>
      <c r="F9" s="78"/>
      <c r="G9" s="48"/>
      <c r="H9" s="49"/>
      <c r="I9" s="49"/>
      <c r="J9" s="220"/>
      <c r="K9" s="227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9"/>
      <c r="Z9" s="46" t="s">
        <v>19</v>
      </c>
      <c r="AA9" s="34"/>
      <c r="AB9" s="59"/>
      <c r="AC9" s="276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293"/>
      <c r="AT9" s="264"/>
      <c r="AU9" s="265"/>
      <c r="AV9" s="265"/>
      <c r="AW9" s="266"/>
    </row>
    <row r="10" spans="3:49" ht="11.25" customHeight="1">
      <c r="D10" s="216"/>
      <c r="E10" s="68"/>
      <c r="F10" s="78"/>
      <c r="G10" s="46" t="s">
        <v>0</v>
      </c>
      <c r="H10" s="34"/>
      <c r="I10" s="34"/>
      <c r="J10" s="59"/>
      <c r="K10" s="5" t="s">
        <v>1</v>
      </c>
      <c r="L10" s="238"/>
      <c r="M10" s="238"/>
      <c r="N10" s="238"/>
      <c r="O10" s="238"/>
      <c r="P10" s="238"/>
      <c r="Q10" s="238"/>
      <c r="R10" s="238"/>
      <c r="S10" s="238"/>
      <c r="T10" s="2"/>
      <c r="U10" s="2"/>
      <c r="V10" s="2"/>
      <c r="W10" s="2"/>
      <c r="X10" s="2"/>
      <c r="Y10" s="4"/>
      <c r="Z10" s="48"/>
      <c r="AA10" s="49"/>
      <c r="AB10" s="220"/>
      <c r="AC10" s="283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84"/>
      <c r="AT10" s="285">
        <f>IF(P11="西宮",1,IF(P11="朝来",1,2))</f>
        <v>2</v>
      </c>
      <c r="AU10" s="286"/>
      <c r="AV10" s="286"/>
      <c r="AW10" s="287"/>
    </row>
    <row r="11" spans="3:49" ht="11.25" customHeight="1">
      <c r="D11" s="216"/>
      <c r="E11" s="68"/>
      <c r="F11" s="78"/>
      <c r="G11" s="74"/>
      <c r="H11" s="68"/>
      <c r="I11" s="68"/>
      <c r="J11" s="83"/>
      <c r="K11" s="291"/>
      <c r="L11" s="145"/>
      <c r="M11" s="145"/>
      <c r="N11" s="231" t="s">
        <v>16</v>
      </c>
      <c r="O11" s="231"/>
      <c r="P11" s="145"/>
      <c r="Q11" s="145"/>
      <c r="R11" s="145"/>
      <c r="S11" s="231" t="s">
        <v>10</v>
      </c>
      <c r="T11" s="231"/>
      <c r="U11" s="233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5"/>
      <c r="AT11" s="288"/>
      <c r="AU11" s="289"/>
      <c r="AV11" s="289"/>
      <c r="AW11" s="290"/>
    </row>
    <row r="12" spans="3:49" ht="11.25" customHeight="1">
      <c r="D12" s="216"/>
      <c r="E12" s="68"/>
      <c r="F12" s="78"/>
      <c r="G12" s="48"/>
      <c r="H12" s="49"/>
      <c r="I12" s="49"/>
      <c r="J12" s="220"/>
      <c r="K12" s="283"/>
      <c r="L12" s="230"/>
      <c r="M12" s="230"/>
      <c r="N12" s="232"/>
      <c r="O12" s="232"/>
      <c r="P12" s="230"/>
      <c r="Q12" s="230"/>
      <c r="R12" s="230"/>
      <c r="S12" s="232"/>
      <c r="T12" s="232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7"/>
    </row>
    <row r="13" spans="3:49" ht="11.25" customHeight="1">
      <c r="D13" s="216"/>
      <c r="E13" s="68"/>
      <c r="F13" s="78"/>
      <c r="G13" s="267" t="s">
        <v>71</v>
      </c>
      <c r="H13" s="34"/>
      <c r="I13" s="34"/>
      <c r="J13" s="59"/>
      <c r="K13" s="268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70"/>
      <c r="Z13" s="272" t="s">
        <v>70</v>
      </c>
      <c r="AA13" s="273"/>
      <c r="AB13" s="274"/>
      <c r="AC13" s="276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77"/>
    </row>
    <row r="14" spans="3:49" ht="11.25" customHeight="1">
      <c r="D14" s="216"/>
      <c r="E14" s="68"/>
      <c r="F14" s="78"/>
      <c r="G14" s="74"/>
      <c r="H14" s="68"/>
      <c r="I14" s="68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271"/>
      <c r="Z14" s="61"/>
      <c r="AA14" s="184"/>
      <c r="AB14" s="275"/>
      <c r="AC14" s="278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279"/>
    </row>
    <row r="15" spans="3:49" ht="11.25" customHeight="1">
      <c r="D15" s="217"/>
      <c r="E15" s="49"/>
      <c r="F15" s="50"/>
      <c r="G15" s="74"/>
      <c r="H15" s="68"/>
      <c r="I15" s="68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271"/>
      <c r="Z15" s="61"/>
      <c r="AA15" s="184"/>
      <c r="AB15" s="275"/>
      <c r="AC15" s="278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279"/>
    </row>
    <row r="16" spans="3:49" s="1" customFormat="1" ht="11.25" customHeight="1">
      <c r="D16" s="249" t="s">
        <v>20</v>
      </c>
      <c r="E16" s="313"/>
      <c r="F16" s="314"/>
      <c r="G16" s="15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297"/>
      <c r="Z16" s="300" t="s">
        <v>46</v>
      </c>
      <c r="AA16" s="301"/>
      <c r="AB16" s="301"/>
      <c r="AC16" s="301"/>
      <c r="AD16" s="301"/>
      <c r="AE16" s="302"/>
      <c r="AF16" s="154"/>
      <c r="AG16" s="144"/>
      <c r="AH16" s="144"/>
      <c r="AI16" s="144"/>
      <c r="AJ16" s="144"/>
      <c r="AK16" s="144"/>
      <c r="AL16" s="144"/>
      <c r="AM16" s="144"/>
      <c r="AN16" s="144"/>
      <c r="AO16" s="144"/>
      <c r="AP16" s="293"/>
    </row>
    <row r="17" spans="4:46" s="1" customFormat="1" ht="11.25" customHeight="1">
      <c r="D17" s="318"/>
      <c r="E17" s="319"/>
      <c r="F17" s="320"/>
      <c r="G17" s="298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99"/>
      <c r="Z17" s="303"/>
      <c r="AA17" s="304"/>
      <c r="AB17" s="304"/>
      <c r="AC17" s="304"/>
      <c r="AD17" s="304"/>
      <c r="AE17" s="305"/>
      <c r="AF17" s="298"/>
      <c r="AG17" s="230"/>
      <c r="AH17" s="230"/>
      <c r="AI17" s="230"/>
      <c r="AJ17" s="230"/>
      <c r="AK17" s="230"/>
      <c r="AL17" s="230"/>
      <c r="AM17" s="230"/>
      <c r="AN17" s="230"/>
      <c r="AO17" s="230"/>
      <c r="AP17" s="284"/>
    </row>
    <row r="18" spans="4:46" s="1" customFormat="1" ht="11.25" customHeight="1">
      <c r="D18" s="249" t="s">
        <v>21</v>
      </c>
      <c r="E18" s="313"/>
      <c r="F18" s="314"/>
      <c r="G18" s="239"/>
      <c r="H18" s="240"/>
      <c r="I18" s="294" t="s">
        <v>23</v>
      </c>
      <c r="J18" s="294"/>
      <c r="K18" s="294"/>
      <c r="L18" s="294"/>
      <c r="M18" s="294"/>
      <c r="N18" s="294"/>
      <c r="O18" s="321"/>
      <c r="P18" s="239"/>
      <c r="Q18" s="240"/>
      <c r="R18" s="294" t="s">
        <v>24</v>
      </c>
      <c r="S18" s="294"/>
      <c r="T18" s="294"/>
      <c r="U18" s="294"/>
      <c r="V18" s="294"/>
      <c r="W18" s="294"/>
      <c r="X18" s="321"/>
      <c r="Y18" s="239"/>
      <c r="Z18" s="240"/>
      <c r="AA18" s="294" t="s">
        <v>25</v>
      </c>
      <c r="AB18" s="294"/>
      <c r="AC18" s="294"/>
      <c r="AD18" s="294"/>
      <c r="AE18" s="294"/>
      <c r="AF18" s="294"/>
      <c r="AG18" s="321"/>
      <c r="AH18" s="239"/>
      <c r="AI18" s="240"/>
      <c r="AJ18" s="294" t="s">
        <v>26</v>
      </c>
      <c r="AK18" s="294"/>
      <c r="AL18" s="294"/>
      <c r="AM18" s="294"/>
      <c r="AN18" s="294"/>
      <c r="AO18" s="294"/>
      <c r="AP18" s="295"/>
    </row>
    <row r="19" spans="4:46" s="1" customFormat="1" ht="11.25" customHeight="1">
      <c r="D19" s="315"/>
      <c r="E19" s="316"/>
      <c r="F19" s="317"/>
      <c r="G19" s="241"/>
      <c r="H19" s="242"/>
      <c r="I19" s="247"/>
      <c r="J19" s="247"/>
      <c r="K19" s="247"/>
      <c r="L19" s="247"/>
      <c r="M19" s="247"/>
      <c r="N19" s="247"/>
      <c r="O19" s="322"/>
      <c r="P19" s="241"/>
      <c r="Q19" s="242"/>
      <c r="R19" s="247"/>
      <c r="S19" s="247"/>
      <c r="T19" s="247"/>
      <c r="U19" s="247"/>
      <c r="V19" s="247"/>
      <c r="W19" s="247"/>
      <c r="X19" s="322"/>
      <c r="Y19" s="241"/>
      <c r="Z19" s="242"/>
      <c r="AA19" s="247"/>
      <c r="AB19" s="247"/>
      <c r="AC19" s="247"/>
      <c r="AD19" s="247"/>
      <c r="AE19" s="247"/>
      <c r="AF19" s="247"/>
      <c r="AG19" s="322"/>
      <c r="AH19" s="241"/>
      <c r="AI19" s="242"/>
      <c r="AJ19" s="247"/>
      <c r="AK19" s="247"/>
      <c r="AL19" s="247"/>
      <c r="AM19" s="247"/>
      <c r="AN19" s="247"/>
      <c r="AO19" s="247"/>
      <c r="AP19" s="296"/>
    </row>
    <row r="20" spans="4:46" s="1" customFormat="1" ht="11.25" customHeight="1">
      <c r="D20" s="315"/>
      <c r="E20" s="316"/>
      <c r="F20" s="317"/>
      <c r="G20" s="259"/>
      <c r="H20" s="260"/>
      <c r="I20" s="244" t="s">
        <v>27</v>
      </c>
      <c r="J20" s="244"/>
      <c r="K20" s="244"/>
      <c r="L20" s="244"/>
      <c r="M20" s="244"/>
      <c r="N20" s="244"/>
      <c r="O20" s="324"/>
      <c r="P20" s="259"/>
      <c r="Q20" s="260"/>
      <c r="R20" s="254" t="s">
        <v>28</v>
      </c>
      <c r="S20" s="255"/>
      <c r="T20" s="255"/>
      <c r="U20" s="255"/>
      <c r="V20" s="255"/>
      <c r="W20" s="255"/>
      <c r="X20" s="256"/>
      <c r="Y20" s="259"/>
      <c r="Z20" s="260"/>
      <c r="AA20" s="243" t="s">
        <v>68</v>
      </c>
      <c r="AB20" s="244"/>
      <c r="AC20" s="244"/>
      <c r="AD20" s="244"/>
      <c r="AE20" s="244"/>
      <c r="AF20" s="244"/>
      <c r="AG20" s="245"/>
      <c r="AH20" s="259"/>
      <c r="AI20" s="260"/>
      <c r="AJ20" s="243" t="s">
        <v>67</v>
      </c>
      <c r="AK20" s="244"/>
      <c r="AL20" s="244"/>
      <c r="AM20" s="244"/>
      <c r="AN20" s="244"/>
      <c r="AO20" s="244"/>
      <c r="AP20" s="323"/>
    </row>
    <row r="21" spans="4:46" s="1" customFormat="1" ht="11.25" customHeight="1">
      <c r="D21" s="318"/>
      <c r="E21" s="319"/>
      <c r="F21" s="320"/>
      <c r="G21" s="241"/>
      <c r="H21" s="242"/>
      <c r="I21" s="247"/>
      <c r="J21" s="247"/>
      <c r="K21" s="247"/>
      <c r="L21" s="247"/>
      <c r="M21" s="247"/>
      <c r="N21" s="247"/>
      <c r="O21" s="322"/>
      <c r="P21" s="241"/>
      <c r="Q21" s="242"/>
      <c r="R21" s="257"/>
      <c r="S21" s="257"/>
      <c r="T21" s="257"/>
      <c r="U21" s="257"/>
      <c r="V21" s="257"/>
      <c r="W21" s="257"/>
      <c r="X21" s="258"/>
      <c r="Y21" s="241"/>
      <c r="Z21" s="242"/>
      <c r="AA21" s="246"/>
      <c r="AB21" s="247"/>
      <c r="AC21" s="247"/>
      <c r="AD21" s="247"/>
      <c r="AE21" s="247"/>
      <c r="AF21" s="247"/>
      <c r="AG21" s="248"/>
      <c r="AH21" s="241"/>
      <c r="AI21" s="242"/>
      <c r="AJ21" s="246"/>
      <c r="AK21" s="247"/>
      <c r="AL21" s="247"/>
      <c r="AM21" s="247"/>
      <c r="AN21" s="247"/>
      <c r="AO21" s="247"/>
      <c r="AP21" s="296"/>
    </row>
    <row r="22" spans="4:46" s="1" customFormat="1" ht="11.25" customHeight="1">
      <c r="D22" s="195" t="s">
        <v>22</v>
      </c>
      <c r="E22" s="196"/>
      <c r="F22" s="197"/>
      <c r="G22" s="154">
        <v>2024</v>
      </c>
      <c r="H22" s="144"/>
      <c r="I22" s="144"/>
      <c r="J22" s="144"/>
      <c r="K22" s="34" t="s">
        <v>2</v>
      </c>
      <c r="L22" s="34"/>
      <c r="M22" s="144">
        <v>1</v>
      </c>
      <c r="N22" s="144"/>
      <c r="O22" s="34" t="s">
        <v>3</v>
      </c>
      <c r="P22" s="34"/>
      <c r="Q22" s="144">
        <v>1</v>
      </c>
      <c r="R22" s="144"/>
      <c r="S22" s="34" t="s">
        <v>4</v>
      </c>
      <c r="T22" s="34"/>
      <c r="U22" s="144" t="str">
        <f>TEXT(DATE(G22,M22,Q22),"aaa")</f>
        <v>月</v>
      </c>
      <c r="V22" s="144"/>
      <c r="W22" s="34" t="s">
        <v>9</v>
      </c>
      <c r="X22" s="34"/>
      <c r="Y22" s="142" t="s">
        <v>41</v>
      </c>
      <c r="Z22" s="142"/>
      <c r="AA22" s="144">
        <v>10</v>
      </c>
      <c r="AB22" s="144"/>
      <c r="AC22" s="139" t="s">
        <v>5</v>
      </c>
      <c r="AD22" s="171">
        <v>0</v>
      </c>
      <c r="AE22" s="171"/>
      <c r="AF22" s="139" t="s">
        <v>6</v>
      </c>
      <c r="AG22" s="34" t="s">
        <v>7</v>
      </c>
      <c r="AH22" s="34"/>
      <c r="AI22" s="34"/>
      <c r="AJ22" s="139"/>
      <c r="AK22" s="139"/>
      <c r="AL22" s="139"/>
      <c r="AM22" s="139"/>
      <c r="AN22" s="139"/>
      <c r="AO22" s="139"/>
      <c r="AP22" s="169"/>
      <c r="AT22" s="33">
        <f>G22/M22/Q22</f>
        <v>2024</v>
      </c>
    </row>
    <row r="23" spans="4:46" s="1" customFormat="1" ht="11.25" customHeight="1">
      <c r="D23" s="198"/>
      <c r="E23" s="199"/>
      <c r="F23" s="200"/>
      <c r="G23" s="156"/>
      <c r="H23" s="145"/>
      <c r="I23" s="145"/>
      <c r="J23" s="145"/>
      <c r="K23" s="68"/>
      <c r="L23" s="68"/>
      <c r="M23" s="145"/>
      <c r="N23" s="145"/>
      <c r="O23" s="68"/>
      <c r="P23" s="68"/>
      <c r="Q23" s="145"/>
      <c r="R23" s="145"/>
      <c r="S23" s="68"/>
      <c r="T23" s="68"/>
      <c r="U23" s="145"/>
      <c r="V23" s="145"/>
      <c r="W23" s="68"/>
      <c r="X23" s="68"/>
      <c r="Y23" s="143"/>
      <c r="Z23" s="143"/>
      <c r="AA23" s="145"/>
      <c r="AB23" s="145"/>
      <c r="AC23" s="68"/>
      <c r="AD23" s="172"/>
      <c r="AE23" s="172"/>
      <c r="AF23" s="68"/>
      <c r="AG23" s="68"/>
      <c r="AH23" s="68"/>
      <c r="AI23" s="68"/>
      <c r="AJ23" s="125"/>
      <c r="AK23" s="125"/>
      <c r="AL23" s="125"/>
      <c r="AM23" s="125"/>
      <c r="AN23" s="125"/>
      <c r="AO23" s="125"/>
      <c r="AP23" s="170"/>
    </row>
    <row r="24" spans="4:46" s="1" customFormat="1" ht="11.25" customHeight="1">
      <c r="D24" s="198"/>
      <c r="E24" s="199"/>
      <c r="F24" s="200"/>
      <c r="G24" s="207">
        <v>2024</v>
      </c>
      <c r="H24" s="201"/>
      <c r="I24" s="201"/>
      <c r="J24" s="201"/>
      <c r="K24" s="128" t="s">
        <v>2</v>
      </c>
      <c r="L24" s="128"/>
      <c r="M24" s="201">
        <v>1</v>
      </c>
      <c r="N24" s="201"/>
      <c r="O24" s="128" t="s">
        <v>3</v>
      </c>
      <c r="P24" s="128"/>
      <c r="Q24" s="201">
        <v>1</v>
      </c>
      <c r="R24" s="201"/>
      <c r="S24" s="128" t="s">
        <v>4</v>
      </c>
      <c r="T24" s="128"/>
      <c r="U24" s="201" t="str">
        <f>TEXT(DATE(G24,M24,Q24),"aaa")</f>
        <v>月</v>
      </c>
      <c r="V24" s="201"/>
      <c r="W24" s="68" t="s">
        <v>9</v>
      </c>
      <c r="X24" s="68"/>
      <c r="Y24" s="143" t="s">
        <v>81</v>
      </c>
      <c r="Z24" s="143"/>
      <c r="AA24" s="145">
        <v>5</v>
      </c>
      <c r="AB24" s="145"/>
      <c r="AC24" s="68" t="s">
        <v>5</v>
      </c>
      <c r="AD24" s="172">
        <v>0</v>
      </c>
      <c r="AE24" s="172"/>
      <c r="AF24" s="128" t="s">
        <v>6</v>
      </c>
      <c r="AG24" s="68" t="s">
        <v>8</v>
      </c>
      <c r="AH24" s="68"/>
      <c r="AI24" s="68"/>
      <c r="AJ24" s="167" t="str">
        <f>IF(AW42&lt;0,"",IF(AW42=0,"日帰り",AW42&amp;"泊"&amp;AW42+1&amp;"日"))</f>
        <v>日帰り</v>
      </c>
      <c r="AK24" s="167"/>
      <c r="AL24" s="167"/>
      <c r="AM24" s="167"/>
      <c r="AN24" s="167"/>
      <c r="AO24" s="167"/>
      <c r="AP24" s="168"/>
    </row>
    <row r="25" spans="4:46" s="1" customFormat="1" ht="11.25" customHeight="1">
      <c r="D25" s="198"/>
      <c r="E25" s="199"/>
      <c r="F25" s="200"/>
      <c r="G25" s="208"/>
      <c r="H25" s="143"/>
      <c r="I25" s="143"/>
      <c r="J25" s="143"/>
      <c r="K25" s="125"/>
      <c r="L25" s="125"/>
      <c r="M25" s="143"/>
      <c r="N25" s="143"/>
      <c r="O25" s="125"/>
      <c r="P25" s="125"/>
      <c r="Q25" s="143"/>
      <c r="R25" s="143"/>
      <c r="S25" s="125"/>
      <c r="T25" s="125"/>
      <c r="U25" s="143"/>
      <c r="V25" s="143"/>
      <c r="W25" s="68"/>
      <c r="X25" s="68"/>
      <c r="Y25" s="143"/>
      <c r="Z25" s="143"/>
      <c r="AA25" s="145"/>
      <c r="AB25" s="145"/>
      <c r="AC25" s="125"/>
      <c r="AD25" s="172"/>
      <c r="AE25" s="172"/>
      <c r="AF25" s="125"/>
      <c r="AG25" s="68"/>
      <c r="AH25" s="68"/>
      <c r="AI25" s="68"/>
      <c r="AJ25" s="167"/>
      <c r="AK25" s="167"/>
      <c r="AL25" s="167"/>
      <c r="AM25" s="167"/>
      <c r="AN25" s="167"/>
      <c r="AO25" s="167"/>
      <c r="AP25" s="168"/>
    </row>
    <row r="26" spans="4:46" s="1" customFormat="1" ht="11.25" customHeight="1">
      <c r="D26" s="249" t="s">
        <v>48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1"/>
    </row>
    <row r="27" spans="4:46" s="1" customFormat="1" ht="11.25" customHeight="1">
      <c r="D27" s="252" t="s">
        <v>59</v>
      </c>
      <c r="E27" s="253"/>
      <c r="F27" s="253"/>
      <c r="G27" s="253"/>
      <c r="H27" s="147" t="s">
        <v>57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9"/>
      <c r="AI27" s="147" t="s">
        <v>56</v>
      </c>
      <c r="AJ27" s="148"/>
      <c r="AK27" s="148"/>
      <c r="AL27" s="149"/>
      <c r="AM27" s="147" t="s">
        <v>58</v>
      </c>
      <c r="AN27" s="148"/>
      <c r="AO27" s="148"/>
      <c r="AP27" s="173"/>
    </row>
    <row r="28" spans="4:46" s="1" customFormat="1" ht="14.25" customHeight="1">
      <c r="D28" s="187" t="s">
        <v>30</v>
      </c>
      <c r="E28" s="188"/>
      <c r="F28" s="188"/>
      <c r="G28" s="189"/>
      <c r="H28" s="61" t="s">
        <v>49</v>
      </c>
      <c r="I28" s="150"/>
      <c r="J28" s="151"/>
      <c r="K28" s="61" t="s">
        <v>82</v>
      </c>
      <c r="L28" s="150"/>
      <c r="M28" s="150"/>
      <c r="N28" s="150"/>
      <c r="O28" s="150"/>
      <c r="P28" s="150"/>
      <c r="Q28" s="150"/>
      <c r="R28" s="150"/>
      <c r="S28" s="151"/>
      <c r="T28" s="63" t="s">
        <v>50</v>
      </c>
      <c r="U28" s="150"/>
      <c r="V28" s="150"/>
      <c r="W28" s="150"/>
      <c r="X28" s="150"/>
      <c r="Y28" s="150"/>
      <c r="Z28" s="150"/>
      <c r="AA28" s="150"/>
      <c r="AB28" s="151"/>
      <c r="AC28" s="178" t="s">
        <v>51</v>
      </c>
      <c r="AD28" s="179"/>
      <c r="AE28" s="179"/>
      <c r="AF28" s="179"/>
      <c r="AG28" s="179"/>
      <c r="AH28" s="180"/>
      <c r="AI28" s="61" t="s">
        <v>49</v>
      </c>
      <c r="AJ28" s="62"/>
      <c r="AK28" s="184" t="s">
        <v>55</v>
      </c>
      <c r="AL28" s="151"/>
      <c r="AM28" s="61" t="s">
        <v>49</v>
      </c>
      <c r="AN28" s="62"/>
      <c r="AO28" s="184" t="s">
        <v>55</v>
      </c>
      <c r="AP28" s="185"/>
    </row>
    <row r="29" spans="4:46" s="1" customFormat="1" ht="14.25" customHeight="1">
      <c r="D29" s="190"/>
      <c r="E29" s="191"/>
      <c r="F29" s="191"/>
      <c r="G29" s="192"/>
      <c r="H29" s="63"/>
      <c r="I29" s="150"/>
      <c r="J29" s="151"/>
      <c r="K29" s="64"/>
      <c r="L29" s="152"/>
      <c r="M29" s="152"/>
      <c r="N29" s="152"/>
      <c r="O29" s="152"/>
      <c r="P29" s="152"/>
      <c r="Q29" s="152"/>
      <c r="R29" s="152"/>
      <c r="S29" s="153"/>
      <c r="T29" s="64"/>
      <c r="U29" s="152"/>
      <c r="V29" s="152"/>
      <c r="W29" s="152"/>
      <c r="X29" s="152"/>
      <c r="Y29" s="152"/>
      <c r="Z29" s="152"/>
      <c r="AA29" s="152"/>
      <c r="AB29" s="153"/>
      <c r="AC29" s="181"/>
      <c r="AD29" s="182"/>
      <c r="AE29" s="182"/>
      <c r="AF29" s="182"/>
      <c r="AG29" s="182"/>
      <c r="AH29" s="183"/>
      <c r="AI29" s="63"/>
      <c r="AJ29" s="62"/>
      <c r="AK29" s="150"/>
      <c r="AL29" s="151"/>
      <c r="AM29" s="63"/>
      <c r="AN29" s="62"/>
      <c r="AO29" s="150"/>
      <c r="AP29" s="185"/>
    </row>
    <row r="30" spans="4:46" s="1" customFormat="1" ht="11.25" customHeight="1">
      <c r="D30" s="190"/>
      <c r="E30" s="191"/>
      <c r="F30" s="191"/>
      <c r="G30" s="192"/>
      <c r="H30" s="64"/>
      <c r="I30" s="152"/>
      <c r="J30" s="153"/>
      <c r="K30" s="56" t="s">
        <v>52</v>
      </c>
      <c r="L30" s="134"/>
      <c r="M30" s="202"/>
      <c r="N30" s="54" t="s">
        <v>53</v>
      </c>
      <c r="O30" s="54"/>
      <c r="P30" s="55"/>
      <c r="Q30" s="56" t="s">
        <v>54</v>
      </c>
      <c r="R30" s="54"/>
      <c r="S30" s="55"/>
      <c r="T30" s="56" t="s">
        <v>52</v>
      </c>
      <c r="U30" s="134"/>
      <c r="V30" s="202"/>
      <c r="W30" s="54" t="s">
        <v>53</v>
      </c>
      <c r="X30" s="54"/>
      <c r="Y30" s="55"/>
      <c r="Z30" s="56" t="s">
        <v>54</v>
      </c>
      <c r="AA30" s="54"/>
      <c r="AB30" s="55"/>
      <c r="AC30" s="56" t="s">
        <v>52</v>
      </c>
      <c r="AD30" s="177"/>
      <c r="AE30" s="54" t="s">
        <v>53</v>
      </c>
      <c r="AF30" s="55"/>
      <c r="AG30" s="54" t="s">
        <v>54</v>
      </c>
      <c r="AH30" s="55"/>
      <c r="AI30" s="64"/>
      <c r="AJ30" s="65"/>
      <c r="AK30" s="152"/>
      <c r="AL30" s="153"/>
      <c r="AM30" s="64"/>
      <c r="AN30" s="65"/>
      <c r="AO30" s="152"/>
      <c r="AP30" s="186"/>
    </row>
    <row r="31" spans="4:46" s="1" customFormat="1" ht="11.25" customHeight="1">
      <c r="D31" s="205">
        <f>IF($M$22&gt;0,$M$22,"")</f>
        <v>1</v>
      </c>
      <c r="E31" s="206"/>
      <c r="F31" s="193">
        <f>IF($Q$22&gt;0,$Q$22,"")</f>
        <v>1</v>
      </c>
      <c r="G31" s="194"/>
      <c r="H31" s="38"/>
      <c r="I31" s="39"/>
      <c r="J31" s="44"/>
      <c r="K31" s="38"/>
      <c r="L31" s="39"/>
      <c r="M31" s="40"/>
      <c r="N31" s="203"/>
      <c r="O31" s="39"/>
      <c r="P31" s="44"/>
      <c r="Q31" s="46" t="str">
        <f>IF(SUM(K31:P32)&lt;&gt;0,SUM(K31:P32),"")</f>
        <v/>
      </c>
      <c r="R31" s="34"/>
      <c r="S31" s="47"/>
      <c r="T31" s="38"/>
      <c r="U31" s="39"/>
      <c r="V31" s="40"/>
      <c r="W31" s="39"/>
      <c r="X31" s="39"/>
      <c r="Y31" s="44"/>
      <c r="Z31" s="46" t="str">
        <f>IF(SUM(T31:Y32)&lt;&gt;0,SUM(T31:Y32),"")</f>
        <v/>
      </c>
      <c r="AA31" s="34"/>
      <c r="AB31" s="47"/>
      <c r="AC31" s="38"/>
      <c r="AD31" s="40"/>
      <c r="AE31" s="39"/>
      <c r="AF31" s="39"/>
      <c r="AG31" s="46" t="str">
        <f>IF(SUM(AC31:AF32)&lt;&gt;0,SUM(AC31:AF32),"")</f>
        <v/>
      </c>
      <c r="AH31" s="34"/>
      <c r="AI31" s="154"/>
      <c r="AJ31" s="155"/>
      <c r="AK31" s="144"/>
      <c r="AL31" s="144"/>
      <c r="AM31" s="38"/>
      <c r="AN31" s="40"/>
      <c r="AO31" s="39"/>
      <c r="AP31" s="66"/>
    </row>
    <row r="32" spans="4:46" s="1" customFormat="1" ht="11.25" customHeight="1">
      <c r="D32" s="205"/>
      <c r="E32" s="206"/>
      <c r="F32" s="193"/>
      <c r="G32" s="194"/>
      <c r="H32" s="41"/>
      <c r="I32" s="42"/>
      <c r="J32" s="45"/>
      <c r="K32" s="41"/>
      <c r="L32" s="42"/>
      <c r="M32" s="43"/>
      <c r="N32" s="204"/>
      <c r="O32" s="42"/>
      <c r="P32" s="45"/>
      <c r="Q32" s="48"/>
      <c r="R32" s="49"/>
      <c r="S32" s="50"/>
      <c r="T32" s="41"/>
      <c r="U32" s="42"/>
      <c r="V32" s="43"/>
      <c r="W32" s="42"/>
      <c r="X32" s="42"/>
      <c r="Y32" s="45"/>
      <c r="Z32" s="48"/>
      <c r="AA32" s="49"/>
      <c r="AB32" s="50"/>
      <c r="AC32" s="51"/>
      <c r="AD32" s="52"/>
      <c r="AE32" s="53"/>
      <c r="AF32" s="53"/>
      <c r="AG32" s="74"/>
      <c r="AH32" s="68"/>
      <c r="AI32" s="156"/>
      <c r="AJ32" s="157"/>
      <c r="AK32" s="145"/>
      <c r="AL32" s="145"/>
      <c r="AM32" s="51"/>
      <c r="AN32" s="52"/>
      <c r="AO32" s="53"/>
      <c r="AP32" s="67"/>
    </row>
    <row r="33" spans="4:73" s="1" customFormat="1" ht="11.25" customHeight="1" thickBot="1">
      <c r="D33" s="111" t="str">
        <f>IF($AW$42&gt;0,MONTH($AW$38+1),"")</f>
        <v/>
      </c>
      <c r="E33" s="112"/>
      <c r="F33" s="70" t="str">
        <f>IF($AW$42&gt;0,DAY($AW$38+1),"")</f>
        <v/>
      </c>
      <c r="G33" s="71"/>
      <c r="H33" s="38"/>
      <c r="I33" s="39"/>
      <c r="J33" s="44"/>
      <c r="K33" s="38"/>
      <c r="L33" s="39"/>
      <c r="M33" s="40"/>
      <c r="N33" s="39"/>
      <c r="O33" s="39"/>
      <c r="P33" s="44"/>
      <c r="Q33" s="46" t="str">
        <f>IF(SUM(K33:P34)&lt;&gt;0,SUM(K33:P34),"")</f>
        <v/>
      </c>
      <c r="R33" s="34"/>
      <c r="S33" s="47"/>
      <c r="T33" s="38"/>
      <c r="U33" s="39"/>
      <c r="V33" s="40"/>
      <c r="W33" s="39"/>
      <c r="X33" s="39"/>
      <c r="Y33" s="44"/>
      <c r="Z33" s="46" t="str">
        <f>IF(SUM(T33:Y34)&lt;&gt;0,SUM(T33:Y34),"")</f>
        <v/>
      </c>
      <c r="AA33" s="34"/>
      <c r="AB33" s="47"/>
      <c r="AC33" s="38"/>
      <c r="AD33" s="40"/>
      <c r="AE33" s="39"/>
      <c r="AF33" s="39"/>
      <c r="AG33" s="46" t="str">
        <f>IF(SUM(AC33:AF34)&lt;&gt;0,SUM(AC33:AF34),"")</f>
        <v/>
      </c>
      <c r="AH33" s="34"/>
      <c r="AI33" s="38"/>
      <c r="AJ33" s="40"/>
      <c r="AK33" s="39"/>
      <c r="AL33" s="39"/>
      <c r="AM33" s="38"/>
      <c r="AN33" s="40"/>
      <c r="AO33" s="39"/>
      <c r="AP33" s="66"/>
    </row>
    <row r="34" spans="4:73" s="1" customFormat="1" ht="11.25" customHeight="1">
      <c r="D34" s="113"/>
      <c r="E34" s="114"/>
      <c r="F34" s="72"/>
      <c r="G34" s="73"/>
      <c r="H34" s="41"/>
      <c r="I34" s="42"/>
      <c r="J34" s="45"/>
      <c r="K34" s="41"/>
      <c r="L34" s="42"/>
      <c r="M34" s="43"/>
      <c r="N34" s="42"/>
      <c r="O34" s="42"/>
      <c r="P34" s="45"/>
      <c r="Q34" s="48"/>
      <c r="R34" s="49"/>
      <c r="S34" s="50"/>
      <c r="T34" s="41"/>
      <c r="U34" s="42"/>
      <c r="V34" s="43"/>
      <c r="W34" s="42"/>
      <c r="X34" s="42"/>
      <c r="Y34" s="45"/>
      <c r="Z34" s="48"/>
      <c r="AA34" s="49"/>
      <c r="AB34" s="50"/>
      <c r="AC34" s="51"/>
      <c r="AD34" s="52"/>
      <c r="AE34" s="53"/>
      <c r="AF34" s="53"/>
      <c r="AG34" s="74"/>
      <c r="AH34" s="68"/>
      <c r="AI34" s="51"/>
      <c r="AJ34" s="52"/>
      <c r="AK34" s="53"/>
      <c r="AL34" s="53"/>
      <c r="AM34" s="51"/>
      <c r="AN34" s="52"/>
      <c r="AO34" s="53"/>
      <c r="AP34" s="67"/>
      <c r="BG34" s="158" t="s">
        <v>65</v>
      </c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</row>
    <row r="35" spans="4:73" s="1" customFormat="1" ht="11.25" customHeight="1">
      <c r="D35" s="111" t="str">
        <f>IF($AW$42&gt;1,MONTH($AW$38+2),"")</f>
        <v/>
      </c>
      <c r="E35" s="112"/>
      <c r="F35" s="70" t="str">
        <f>IF($AW$42&gt;1,DAY($AW$38+2),"")</f>
        <v/>
      </c>
      <c r="G35" s="71"/>
      <c r="H35" s="38"/>
      <c r="I35" s="39"/>
      <c r="J35" s="44"/>
      <c r="K35" s="38"/>
      <c r="L35" s="39"/>
      <c r="M35" s="40"/>
      <c r="N35" s="39"/>
      <c r="O35" s="39"/>
      <c r="P35" s="44"/>
      <c r="Q35" s="46" t="str">
        <f>IF(SUM(K35:P36)&lt;&gt;0,SUM(K35:P36),"")</f>
        <v/>
      </c>
      <c r="R35" s="34"/>
      <c r="S35" s="47"/>
      <c r="T35" s="38"/>
      <c r="U35" s="39"/>
      <c r="V35" s="40"/>
      <c r="W35" s="39"/>
      <c r="X35" s="39"/>
      <c r="Y35" s="44"/>
      <c r="Z35" s="46" t="str">
        <f>IF(SUM(T35:Y36)&lt;&gt;0,SUM(T35:Y36),"")</f>
        <v/>
      </c>
      <c r="AA35" s="34"/>
      <c r="AB35" s="47"/>
      <c r="AC35" s="38"/>
      <c r="AD35" s="40"/>
      <c r="AE35" s="39"/>
      <c r="AF35" s="39"/>
      <c r="AG35" s="46" t="str">
        <f>IF(SUM(AC35:AF36)&lt;&gt;0,SUM(AC35:AF36),"")</f>
        <v/>
      </c>
      <c r="AH35" s="34"/>
      <c r="AI35" s="38"/>
      <c r="AJ35" s="40"/>
      <c r="AK35" s="39"/>
      <c r="AL35" s="39"/>
      <c r="AM35" s="38"/>
      <c r="AN35" s="40"/>
      <c r="AO35" s="39"/>
      <c r="AP35" s="66"/>
      <c r="BG35" s="161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62"/>
    </row>
    <row r="36" spans="4:73" s="1" customFormat="1" ht="11.25" customHeight="1">
      <c r="D36" s="113"/>
      <c r="E36" s="114"/>
      <c r="F36" s="72"/>
      <c r="G36" s="73"/>
      <c r="H36" s="41"/>
      <c r="I36" s="42"/>
      <c r="J36" s="45"/>
      <c r="K36" s="41"/>
      <c r="L36" s="42"/>
      <c r="M36" s="43"/>
      <c r="N36" s="42"/>
      <c r="O36" s="42"/>
      <c r="P36" s="45"/>
      <c r="Q36" s="48"/>
      <c r="R36" s="49"/>
      <c r="S36" s="50"/>
      <c r="T36" s="41"/>
      <c r="U36" s="42"/>
      <c r="V36" s="43"/>
      <c r="W36" s="42"/>
      <c r="X36" s="42"/>
      <c r="Y36" s="45"/>
      <c r="Z36" s="48"/>
      <c r="AA36" s="49"/>
      <c r="AB36" s="50"/>
      <c r="AC36" s="51"/>
      <c r="AD36" s="52"/>
      <c r="AE36" s="53"/>
      <c r="AF36" s="53"/>
      <c r="AG36" s="74"/>
      <c r="AH36" s="68"/>
      <c r="AI36" s="51"/>
      <c r="AJ36" s="52"/>
      <c r="AK36" s="53"/>
      <c r="AL36" s="53"/>
      <c r="AM36" s="51"/>
      <c r="AN36" s="52"/>
      <c r="AO36" s="53"/>
      <c r="AP36" s="67"/>
      <c r="AT36" s="174" t="s">
        <v>12</v>
      </c>
      <c r="AU36" s="71"/>
      <c r="AV36" s="71"/>
      <c r="AW36" s="71"/>
      <c r="AX36" s="71"/>
      <c r="AY36" s="71"/>
      <c r="AZ36" s="71"/>
      <c r="BA36" s="71"/>
      <c r="BB36" s="71"/>
      <c r="BC36" s="175"/>
      <c r="BG36" s="137" t="s">
        <v>38</v>
      </c>
      <c r="BH36" s="138"/>
      <c r="BI36" s="138"/>
      <c r="BJ36" s="138" t="s">
        <v>39</v>
      </c>
      <c r="BK36" s="138"/>
      <c r="BL36" s="138"/>
      <c r="BM36" s="138" t="s">
        <v>32</v>
      </c>
      <c r="BN36" s="138"/>
      <c r="BO36" s="138"/>
      <c r="BP36" s="138" t="s">
        <v>31</v>
      </c>
      <c r="BQ36" s="138"/>
      <c r="BR36" s="163"/>
    </row>
    <row r="37" spans="4:73" s="1" customFormat="1" ht="11.25" customHeight="1">
      <c r="D37" s="111" t="str">
        <f>IF($AW$42&gt;2,MONTH($AW$38+3),"")</f>
        <v/>
      </c>
      <c r="E37" s="112"/>
      <c r="F37" s="70" t="str">
        <f>IF($AW$42&gt;2,DAY($AW$38+3),"")</f>
        <v/>
      </c>
      <c r="G37" s="71"/>
      <c r="H37" s="38"/>
      <c r="I37" s="39"/>
      <c r="J37" s="44"/>
      <c r="K37" s="38"/>
      <c r="L37" s="39"/>
      <c r="M37" s="40"/>
      <c r="N37" s="39"/>
      <c r="O37" s="39"/>
      <c r="P37" s="44"/>
      <c r="Q37" s="46" t="str">
        <f>IF(SUM(K37:P38)&lt;&gt;0,SUM(K37:P38),"")</f>
        <v/>
      </c>
      <c r="R37" s="34"/>
      <c r="S37" s="47"/>
      <c r="T37" s="38"/>
      <c r="U37" s="39"/>
      <c r="V37" s="40"/>
      <c r="W37" s="39"/>
      <c r="X37" s="39"/>
      <c r="Y37" s="44"/>
      <c r="Z37" s="46" t="str">
        <f>IF(SUM(T37:Y38)&lt;&gt;0,SUM(T37:Y38),"")</f>
        <v/>
      </c>
      <c r="AA37" s="34"/>
      <c r="AB37" s="47"/>
      <c r="AC37" s="38"/>
      <c r="AD37" s="40"/>
      <c r="AE37" s="39"/>
      <c r="AF37" s="39"/>
      <c r="AG37" s="46" t="str">
        <f>IF(SUM(AC37:AF38)&lt;&gt;0,SUM(AC37:AF38),"")</f>
        <v/>
      </c>
      <c r="AH37" s="34"/>
      <c r="AI37" s="38"/>
      <c r="AJ37" s="40"/>
      <c r="AK37" s="39"/>
      <c r="AL37" s="39"/>
      <c r="AM37" s="38"/>
      <c r="AN37" s="40"/>
      <c r="AO37" s="39"/>
      <c r="AP37" s="66"/>
      <c r="AT37" s="176"/>
      <c r="AU37" s="73"/>
      <c r="AV37" s="73"/>
      <c r="AW37" s="73"/>
      <c r="AX37" s="73"/>
      <c r="AY37" s="73"/>
      <c r="AZ37" s="73"/>
      <c r="BA37" s="73"/>
      <c r="BB37" s="73"/>
      <c r="BC37" s="132"/>
      <c r="BG37" s="161">
        <v>600</v>
      </c>
      <c r="BH37" s="136"/>
      <c r="BI37" s="136"/>
      <c r="BJ37" s="136">
        <v>1200</v>
      </c>
      <c r="BK37" s="136"/>
      <c r="BL37" s="136"/>
      <c r="BM37" s="136">
        <v>300</v>
      </c>
      <c r="BN37" s="136"/>
      <c r="BO37" s="136"/>
      <c r="BP37" s="136">
        <v>300</v>
      </c>
      <c r="BQ37" s="136"/>
      <c r="BR37" s="162"/>
    </row>
    <row r="38" spans="4:73" s="1" customFormat="1" ht="11.25" customHeight="1" thickBot="1">
      <c r="D38" s="113"/>
      <c r="E38" s="114"/>
      <c r="F38" s="72"/>
      <c r="G38" s="73"/>
      <c r="H38" s="41"/>
      <c r="I38" s="42"/>
      <c r="J38" s="45"/>
      <c r="K38" s="41"/>
      <c r="L38" s="42"/>
      <c r="M38" s="43"/>
      <c r="N38" s="42"/>
      <c r="O38" s="42"/>
      <c r="P38" s="45"/>
      <c r="Q38" s="48"/>
      <c r="R38" s="49"/>
      <c r="S38" s="50"/>
      <c r="T38" s="41"/>
      <c r="U38" s="42"/>
      <c r="V38" s="43"/>
      <c r="W38" s="42"/>
      <c r="X38" s="42"/>
      <c r="Y38" s="45"/>
      <c r="Z38" s="48"/>
      <c r="AA38" s="49"/>
      <c r="AB38" s="50"/>
      <c r="AC38" s="51"/>
      <c r="AD38" s="52"/>
      <c r="AE38" s="53"/>
      <c r="AF38" s="53"/>
      <c r="AG38" s="74"/>
      <c r="AH38" s="68"/>
      <c r="AI38" s="51"/>
      <c r="AJ38" s="52"/>
      <c r="AK38" s="53"/>
      <c r="AL38" s="53"/>
      <c r="AM38" s="51"/>
      <c r="AN38" s="52"/>
      <c r="AO38" s="53"/>
      <c r="AP38" s="67"/>
      <c r="AT38" s="46" t="s">
        <v>14</v>
      </c>
      <c r="AU38" s="139"/>
      <c r="AV38" s="140"/>
      <c r="AW38" s="120">
        <f>IFERROR(DATE(G22,M22,Q22),"")</f>
        <v>45292</v>
      </c>
      <c r="AX38" s="120"/>
      <c r="AY38" s="120"/>
      <c r="AZ38" s="120"/>
      <c r="BA38" s="120"/>
      <c r="BB38" s="120"/>
      <c r="BC38" s="121"/>
      <c r="BG38" s="164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6"/>
    </row>
    <row r="39" spans="4:73" s="1" customFormat="1" ht="11.25" customHeight="1">
      <c r="D39" s="111" t="str">
        <f>IF($AW$42&gt;3,MONTH($AW$38+4),"")</f>
        <v/>
      </c>
      <c r="E39" s="112"/>
      <c r="F39" s="70" t="str">
        <f>IF($AW$42&gt;3,DAY($AW$38+4),"")</f>
        <v/>
      </c>
      <c r="G39" s="71"/>
      <c r="H39" s="38"/>
      <c r="I39" s="39"/>
      <c r="J39" s="44"/>
      <c r="K39" s="38"/>
      <c r="L39" s="39"/>
      <c r="M39" s="40"/>
      <c r="N39" s="39"/>
      <c r="O39" s="39"/>
      <c r="P39" s="44"/>
      <c r="Q39" s="46" t="str">
        <f>IF(SUM(K39:P40)&lt;&gt;0,SUM(K39:P40),"")</f>
        <v/>
      </c>
      <c r="R39" s="34"/>
      <c r="S39" s="47"/>
      <c r="T39" s="38"/>
      <c r="U39" s="39"/>
      <c r="V39" s="40"/>
      <c r="W39" s="39"/>
      <c r="X39" s="39"/>
      <c r="Y39" s="44"/>
      <c r="Z39" s="46" t="str">
        <f>IF(SUM(T39:Y40)&lt;&gt;0,SUM(T39:Y40),"")</f>
        <v/>
      </c>
      <c r="AA39" s="34"/>
      <c r="AB39" s="47"/>
      <c r="AC39" s="38"/>
      <c r="AD39" s="40"/>
      <c r="AE39" s="39"/>
      <c r="AF39" s="39"/>
      <c r="AG39" s="46" t="str">
        <f>IF(SUM(AC39:AF40)&lt;&gt;0,SUM(AC39:AF40),"")</f>
        <v/>
      </c>
      <c r="AH39" s="34"/>
      <c r="AI39" s="38"/>
      <c r="AJ39" s="40"/>
      <c r="AK39" s="39"/>
      <c r="AL39" s="39"/>
      <c r="AM39" s="38"/>
      <c r="AN39" s="40"/>
      <c r="AO39" s="39"/>
      <c r="AP39" s="66"/>
      <c r="AT39" s="127"/>
      <c r="AU39" s="128"/>
      <c r="AV39" s="129"/>
      <c r="AW39" s="122"/>
      <c r="AX39" s="122"/>
      <c r="AY39" s="122"/>
      <c r="AZ39" s="122"/>
      <c r="BA39" s="122"/>
      <c r="BB39" s="122"/>
      <c r="BC39" s="123"/>
    </row>
    <row r="40" spans="4:73" s="1" customFormat="1" ht="11.25" customHeight="1">
      <c r="D40" s="113"/>
      <c r="E40" s="114"/>
      <c r="F40" s="72"/>
      <c r="G40" s="73"/>
      <c r="H40" s="41"/>
      <c r="I40" s="42"/>
      <c r="J40" s="45"/>
      <c r="K40" s="41"/>
      <c r="L40" s="42"/>
      <c r="M40" s="43"/>
      <c r="N40" s="42"/>
      <c r="O40" s="42"/>
      <c r="P40" s="45"/>
      <c r="Q40" s="48"/>
      <c r="R40" s="49"/>
      <c r="S40" s="50"/>
      <c r="T40" s="41"/>
      <c r="U40" s="42"/>
      <c r="V40" s="43"/>
      <c r="W40" s="42"/>
      <c r="X40" s="42"/>
      <c r="Y40" s="45"/>
      <c r="Z40" s="48"/>
      <c r="AA40" s="49"/>
      <c r="AB40" s="50"/>
      <c r="AC40" s="51"/>
      <c r="AD40" s="52"/>
      <c r="AE40" s="53"/>
      <c r="AF40" s="53"/>
      <c r="AG40" s="74"/>
      <c r="AH40" s="68"/>
      <c r="AI40" s="51"/>
      <c r="AJ40" s="52"/>
      <c r="AK40" s="53"/>
      <c r="AL40" s="53"/>
      <c r="AM40" s="51"/>
      <c r="AN40" s="52"/>
      <c r="AO40" s="53"/>
      <c r="AP40" s="67"/>
      <c r="AT40" s="146" t="s">
        <v>13</v>
      </c>
      <c r="AU40" s="139"/>
      <c r="AV40" s="140"/>
      <c r="AW40" s="120">
        <f>IFERROR(DATE(G24,M24,Q24),"")</f>
        <v>45292</v>
      </c>
      <c r="AX40" s="120"/>
      <c r="AY40" s="120"/>
      <c r="AZ40" s="120"/>
      <c r="BA40" s="120"/>
      <c r="BB40" s="120"/>
      <c r="BC40" s="121"/>
      <c r="BG40" s="133" t="s">
        <v>40</v>
      </c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5"/>
    </row>
    <row r="41" spans="4:73" s="1" customFormat="1" ht="11.25" customHeight="1">
      <c r="D41" s="111" t="str">
        <f>IF($AW$42&gt;4,MONTH($AW$38+5),"")</f>
        <v/>
      </c>
      <c r="E41" s="112"/>
      <c r="F41" s="70" t="str">
        <f>IF($AW$42&gt;4,DAY($AW$38+5),"")</f>
        <v/>
      </c>
      <c r="G41" s="71"/>
      <c r="H41" s="46"/>
      <c r="I41" s="34"/>
      <c r="J41" s="47"/>
      <c r="K41" s="46"/>
      <c r="L41" s="34"/>
      <c r="M41" s="59"/>
      <c r="N41" s="34"/>
      <c r="O41" s="34"/>
      <c r="P41" s="47"/>
      <c r="Q41" s="46" t="str">
        <f>IF(SUM(K41:P42)&lt;&gt;0,SUM(K41:P42),"")</f>
        <v/>
      </c>
      <c r="R41" s="34"/>
      <c r="S41" s="47"/>
      <c r="T41" s="46"/>
      <c r="U41" s="34"/>
      <c r="V41" s="59"/>
      <c r="W41" s="34"/>
      <c r="X41" s="34"/>
      <c r="Y41" s="47"/>
      <c r="Z41" s="46" t="str">
        <f>IF(SUM(T41:Y42)&lt;&gt;0,SUM(T41:Y42),"")</f>
        <v/>
      </c>
      <c r="AA41" s="34"/>
      <c r="AB41" s="47"/>
      <c r="AC41" s="46"/>
      <c r="AD41" s="59"/>
      <c r="AE41" s="34"/>
      <c r="AF41" s="34"/>
      <c r="AG41" s="46" t="str">
        <f>IF(SUM(AC41:AF42)&lt;&gt;0,SUM(AC41:AF42),"")</f>
        <v/>
      </c>
      <c r="AH41" s="47"/>
      <c r="AI41" s="38"/>
      <c r="AJ41" s="40"/>
      <c r="AK41" s="39"/>
      <c r="AL41" s="39"/>
      <c r="AM41" s="46"/>
      <c r="AN41" s="59"/>
      <c r="AO41" s="34"/>
      <c r="AP41" s="35"/>
      <c r="AT41" s="127"/>
      <c r="AU41" s="128"/>
      <c r="AV41" s="129"/>
      <c r="AW41" s="122"/>
      <c r="AX41" s="122"/>
      <c r="AY41" s="122"/>
      <c r="AZ41" s="122"/>
      <c r="BA41" s="122"/>
      <c r="BB41" s="122"/>
      <c r="BC41" s="123"/>
      <c r="BG41" s="136">
        <f>IFERROR(Q43*BG37,"―")</f>
        <v>0</v>
      </c>
      <c r="BH41" s="136"/>
      <c r="BI41" s="136"/>
      <c r="BJ41" s="136">
        <f>Z43*BJ37</f>
        <v>0</v>
      </c>
      <c r="BK41" s="136"/>
      <c r="BL41" s="136"/>
      <c r="BM41" s="136">
        <f>AG43*BG37</f>
        <v>0</v>
      </c>
      <c r="BN41" s="136"/>
      <c r="BO41" s="136"/>
      <c r="BP41" s="141">
        <f>IFERROR(AK43*BM37,"―")</f>
        <v>0</v>
      </c>
      <c r="BQ41" s="141"/>
      <c r="BR41" s="141"/>
      <c r="BS41" s="141">
        <f>IFERROR(AO43*BP37,"―")</f>
        <v>0</v>
      </c>
      <c r="BT41" s="141"/>
      <c r="BU41" s="141"/>
    </row>
    <row r="42" spans="4:73" s="1" customFormat="1" ht="11.25" customHeight="1" thickBot="1">
      <c r="D42" s="309"/>
      <c r="E42" s="310"/>
      <c r="F42" s="311"/>
      <c r="G42" s="312"/>
      <c r="H42" s="57"/>
      <c r="I42" s="36"/>
      <c r="J42" s="58"/>
      <c r="K42" s="57"/>
      <c r="L42" s="36"/>
      <c r="M42" s="60"/>
      <c r="N42" s="36"/>
      <c r="O42" s="36"/>
      <c r="P42" s="58"/>
      <c r="Q42" s="57"/>
      <c r="R42" s="36"/>
      <c r="S42" s="58"/>
      <c r="T42" s="57"/>
      <c r="U42" s="36"/>
      <c r="V42" s="60"/>
      <c r="W42" s="36"/>
      <c r="X42" s="36"/>
      <c r="Y42" s="58"/>
      <c r="Z42" s="57"/>
      <c r="AA42" s="36"/>
      <c r="AB42" s="58"/>
      <c r="AC42" s="57"/>
      <c r="AD42" s="60"/>
      <c r="AE42" s="36"/>
      <c r="AF42" s="36"/>
      <c r="AG42" s="57"/>
      <c r="AH42" s="58"/>
      <c r="AI42" s="75"/>
      <c r="AJ42" s="76"/>
      <c r="AK42" s="77"/>
      <c r="AL42" s="77"/>
      <c r="AM42" s="57"/>
      <c r="AN42" s="60"/>
      <c r="AO42" s="36"/>
      <c r="AP42" s="37"/>
      <c r="AT42" s="124" t="s">
        <v>15</v>
      </c>
      <c r="AU42" s="125"/>
      <c r="AV42" s="126"/>
      <c r="AW42" s="130">
        <f>_xlfn.DAYS(AW40,AW38)</f>
        <v>0</v>
      </c>
      <c r="AX42" s="130"/>
      <c r="AY42" s="130"/>
      <c r="AZ42" s="130"/>
      <c r="BA42" s="130"/>
      <c r="BB42" s="130"/>
      <c r="BC42" s="131"/>
      <c r="BG42" s="136"/>
      <c r="BH42" s="136"/>
      <c r="BI42" s="136"/>
      <c r="BJ42" s="136"/>
      <c r="BK42" s="136"/>
      <c r="BL42" s="136"/>
      <c r="BM42" s="136"/>
      <c r="BN42" s="136"/>
      <c r="BO42" s="136"/>
      <c r="BP42" s="141"/>
      <c r="BQ42" s="141"/>
      <c r="BR42" s="141"/>
      <c r="BS42" s="141"/>
      <c r="BT42" s="141"/>
      <c r="BU42" s="141"/>
    </row>
    <row r="43" spans="4:73" s="1" customFormat="1" ht="11.25" customHeight="1" thickTop="1">
      <c r="D43" s="209" t="s">
        <v>29</v>
      </c>
      <c r="E43" s="210"/>
      <c r="F43" s="210"/>
      <c r="G43" s="48"/>
      <c r="H43" s="74" t="str">
        <f>IF(SUM(H31:J42)&lt;&gt;0,SUM(H31:J42),"")</f>
        <v/>
      </c>
      <c r="I43" s="68"/>
      <c r="J43" s="78"/>
      <c r="K43" s="74" t="str">
        <f>IF(SUM(K31:M42)&lt;&gt;0,SUM(K31:M42),"")</f>
        <v/>
      </c>
      <c r="L43" s="68"/>
      <c r="M43" s="83"/>
      <c r="N43" s="68" t="str">
        <f>IF(SUM(N31:P42)&lt;&gt;0,SUM(N31:P42),"")</f>
        <v/>
      </c>
      <c r="O43" s="68"/>
      <c r="P43" s="78"/>
      <c r="Q43" s="74">
        <f>SUM(K43:P44)</f>
        <v>0</v>
      </c>
      <c r="R43" s="79"/>
      <c r="S43" s="78"/>
      <c r="T43" s="74" t="str">
        <f>IF(SUM(T31:V42)&lt;&gt;0,SUM(T31:V42),"")</f>
        <v/>
      </c>
      <c r="U43" s="68"/>
      <c r="V43" s="83"/>
      <c r="W43" s="68" t="str">
        <f>IF(SUM(W31:Y42)&lt;&gt;0,SUM(W31:Y42),"")</f>
        <v/>
      </c>
      <c r="X43" s="68"/>
      <c r="Y43" s="78"/>
      <c r="Z43" s="74">
        <f>SUM(T43:Y44)</f>
        <v>0</v>
      </c>
      <c r="AA43" s="79"/>
      <c r="AB43" s="78"/>
      <c r="AC43" s="74" t="str">
        <f>IF(SUM(AC31:AD42)&lt;&gt;0,SUM(AC31:AD42),"")</f>
        <v/>
      </c>
      <c r="AD43" s="83"/>
      <c r="AE43" s="68" t="str">
        <f>IF(SUM(AE31:AF42)&lt;&gt;0,SUM(AE31:AF42),"")</f>
        <v/>
      </c>
      <c r="AF43" s="68"/>
      <c r="AG43" s="74">
        <f>SUM(AC43:AF44)</f>
        <v>0</v>
      </c>
      <c r="AH43" s="68"/>
      <c r="AI43" s="74" t="str">
        <f>IF(SUM(AI31:AJ42)&lt;&gt;0,SUM(AI31:AJ42),"")</f>
        <v/>
      </c>
      <c r="AJ43" s="83"/>
      <c r="AK43" s="115">
        <f>SUM(AK31:AL42)</f>
        <v>0</v>
      </c>
      <c r="AL43" s="116"/>
      <c r="AM43" s="74" t="str">
        <f>IF(SUM(AM31:AN42)&lt;&gt;0,SUM(AM31:AN42),"")</f>
        <v/>
      </c>
      <c r="AN43" s="83"/>
      <c r="AO43" s="115">
        <f>SUM(AO31:AP42)</f>
        <v>0</v>
      </c>
      <c r="AP43" s="118"/>
      <c r="AT43" s="127"/>
      <c r="AU43" s="128"/>
      <c r="AV43" s="129"/>
      <c r="AW43" s="73"/>
      <c r="AX43" s="73"/>
      <c r="AY43" s="73"/>
      <c r="AZ43" s="73"/>
      <c r="BA43" s="73"/>
      <c r="BB43" s="73"/>
      <c r="BC43" s="132"/>
      <c r="BG43" s="136" t="s">
        <v>61</v>
      </c>
      <c r="BH43" s="136"/>
      <c r="BI43" s="136"/>
      <c r="BJ43" s="136" t="s">
        <v>60</v>
      </c>
      <c r="BK43" s="136"/>
      <c r="BL43" s="136"/>
      <c r="BM43" s="136" t="s">
        <v>62</v>
      </c>
      <c r="BN43" s="136"/>
      <c r="BO43" s="136"/>
      <c r="BP43" s="136" t="s">
        <v>63</v>
      </c>
      <c r="BQ43" s="136"/>
      <c r="BR43" s="136"/>
      <c r="BS43" s="136" t="s">
        <v>64</v>
      </c>
      <c r="BT43" s="136"/>
      <c r="BU43" s="136"/>
    </row>
    <row r="44" spans="4:73" s="1" customFormat="1" ht="11.25" customHeight="1" thickBot="1">
      <c r="D44" s="211"/>
      <c r="E44" s="212"/>
      <c r="F44" s="212"/>
      <c r="G44" s="46"/>
      <c r="H44" s="74"/>
      <c r="I44" s="68"/>
      <c r="J44" s="78"/>
      <c r="K44" s="74"/>
      <c r="L44" s="68"/>
      <c r="M44" s="83"/>
      <c r="N44" s="68"/>
      <c r="O44" s="68"/>
      <c r="P44" s="78"/>
      <c r="Q44" s="80"/>
      <c r="R44" s="81"/>
      <c r="S44" s="82"/>
      <c r="T44" s="74"/>
      <c r="U44" s="68"/>
      <c r="V44" s="83"/>
      <c r="W44" s="68"/>
      <c r="X44" s="68"/>
      <c r="Y44" s="78"/>
      <c r="Z44" s="80"/>
      <c r="AA44" s="81"/>
      <c r="AB44" s="82"/>
      <c r="AC44" s="74"/>
      <c r="AD44" s="83"/>
      <c r="AE44" s="68"/>
      <c r="AF44" s="68"/>
      <c r="AG44" s="74"/>
      <c r="AH44" s="68"/>
      <c r="AI44" s="74"/>
      <c r="AJ44" s="83"/>
      <c r="AK44" s="117"/>
      <c r="AL44" s="82"/>
      <c r="AM44" s="74"/>
      <c r="AN44" s="83"/>
      <c r="AO44" s="117"/>
      <c r="AP44" s="119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</row>
    <row r="45" spans="4:73" s="1" customFormat="1" ht="11.25" customHeight="1">
      <c r="D45" s="85" t="s">
        <v>72</v>
      </c>
      <c r="E45" s="86"/>
      <c r="F45" s="86"/>
      <c r="G45" s="87"/>
      <c r="H45" s="105"/>
      <c r="I45" s="106"/>
      <c r="J45" s="107"/>
      <c r="K45" s="101">
        <f>IF(AT10=1,BG41,BG41*2)</f>
        <v>0</v>
      </c>
      <c r="L45" s="102"/>
      <c r="M45" s="102"/>
      <c r="N45" s="102"/>
      <c r="O45" s="102"/>
      <c r="P45" s="102"/>
      <c r="Q45" s="102"/>
      <c r="R45" s="102"/>
      <c r="S45" s="16"/>
      <c r="T45" s="101">
        <f>IF(AT10=1,BJ41,BJ41*2)</f>
        <v>0</v>
      </c>
      <c r="U45" s="102"/>
      <c r="V45" s="102"/>
      <c r="W45" s="102"/>
      <c r="X45" s="102"/>
      <c r="Y45" s="102"/>
      <c r="Z45" s="102"/>
      <c r="AA45" s="102"/>
      <c r="AB45" s="17"/>
      <c r="AC45" s="102">
        <f>IF(AT10=1,BM41,BM41*4)</f>
        <v>0</v>
      </c>
      <c r="AD45" s="102"/>
      <c r="AE45" s="102"/>
      <c r="AF45" s="102"/>
      <c r="AG45" s="102"/>
      <c r="AH45" s="16"/>
      <c r="AI45" s="101">
        <f>IF(AT10=1,BP41,BP41*2)</f>
        <v>0</v>
      </c>
      <c r="AJ45" s="102"/>
      <c r="AK45" s="102"/>
      <c r="AL45" s="17"/>
      <c r="AM45" s="101">
        <f>IF(AT10=1,BS41,BS41*2)</f>
        <v>0</v>
      </c>
      <c r="AN45" s="102"/>
      <c r="AO45" s="102"/>
      <c r="AP45" s="18"/>
    </row>
    <row r="46" spans="4:73" s="1" customFormat="1" ht="11.25" customHeight="1" thickBot="1">
      <c r="D46" s="88"/>
      <c r="E46" s="89"/>
      <c r="F46" s="89"/>
      <c r="G46" s="90"/>
      <c r="H46" s="108"/>
      <c r="I46" s="109"/>
      <c r="J46" s="110"/>
      <c r="K46" s="103"/>
      <c r="L46" s="104"/>
      <c r="M46" s="104"/>
      <c r="N46" s="104"/>
      <c r="O46" s="104"/>
      <c r="P46" s="104"/>
      <c r="Q46" s="104"/>
      <c r="R46" s="104"/>
      <c r="S46" s="19" t="s">
        <v>33</v>
      </c>
      <c r="T46" s="103"/>
      <c r="U46" s="104"/>
      <c r="V46" s="104"/>
      <c r="W46" s="104"/>
      <c r="X46" s="104"/>
      <c r="Y46" s="104"/>
      <c r="Z46" s="104"/>
      <c r="AA46" s="104"/>
      <c r="AB46" s="20" t="s">
        <v>33</v>
      </c>
      <c r="AC46" s="104"/>
      <c r="AD46" s="104"/>
      <c r="AE46" s="104"/>
      <c r="AF46" s="104"/>
      <c r="AG46" s="104"/>
      <c r="AH46" s="19" t="s">
        <v>33</v>
      </c>
      <c r="AI46" s="103"/>
      <c r="AJ46" s="104"/>
      <c r="AK46" s="104"/>
      <c r="AL46" s="20" t="s">
        <v>33</v>
      </c>
      <c r="AM46" s="103"/>
      <c r="AN46" s="104"/>
      <c r="AO46" s="104"/>
      <c r="AP46" s="21" t="s">
        <v>33</v>
      </c>
    </row>
    <row r="47" spans="4:73" s="1" customFormat="1" ht="11.25" customHeight="1">
      <c r="BB47" s="22"/>
      <c r="BC47" s="23"/>
      <c r="BD47" s="23"/>
      <c r="BE47" s="23"/>
    </row>
    <row r="48" spans="4:73" s="1" customFormat="1" ht="11.25" customHeight="1">
      <c r="Z48" s="91" t="s">
        <v>34</v>
      </c>
      <c r="AA48" s="91"/>
      <c r="AB48" s="91"/>
      <c r="AC48" s="91"/>
      <c r="AD48" s="91"/>
      <c r="AE48" s="91"/>
      <c r="AF48" s="92"/>
      <c r="AG48" s="93">
        <f>K45+T45+AC45+AI45+AM45</f>
        <v>0</v>
      </c>
      <c r="AH48" s="94"/>
      <c r="AI48" s="94"/>
      <c r="AJ48" s="94"/>
      <c r="AK48" s="94"/>
      <c r="AL48" s="94"/>
      <c r="AM48" s="94"/>
      <c r="AN48" s="94" t="s">
        <v>33</v>
      </c>
      <c r="AO48" s="99"/>
      <c r="BB48" s="23"/>
      <c r="BC48" s="23"/>
      <c r="BD48" s="23"/>
      <c r="BE48" s="23"/>
    </row>
    <row r="49" spans="4:41" s="1" customFormat="1" ht="11.25" customHeight="1">
      <c r="Z49" s="91"/>
      <c r="AA49" s="91"/>
      <c r="AB49" s="91"/>
      <c r="AC49" s="91"/>
      <c r="AD49" s="91"/>
      <c r="AE49" s="91"/>
      <c r="AF49" s="92"/>
      <c r="AG49" s="95"/>
      <c r="AH49" s="96"/>
      <c r="AI49" s="96"/>
      <c r="AJ49" s="96"/>
      <c r="AK49" s="96"/>
      <c r="AL49" s="96"/>
      <c r="AM49" s="96"/>
      <c r="AN49" s="96"/>
      <c r="AO49" s="100"/>
    </row>
    <row r="50" spans="4:41" s="1" customFormat="1" ht="11.25" customHeight="1">
      <c r="Z50" s="97" t="s">
        <v>66</v>
      </c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</row>
    <row r="51" spans="4:41" s="1" customFormat="1" ht="11.25" customHeight="1"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</row>
    <row r="52" spans="4:41" s="1" customFormat="1" ht="11.25" customHeight="1">
      <c r="E52" s="68" t="s">
        <v>35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4:41" s="1" customFormat="1" ht="11.25" customHeight="1"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4:41" s="1" customFormat="1" ht="11.25" customHeight="1">
      <c r="X54" s="84">
        <v>2024</v>
      </c>
      <c r="Y54" s="84"/>
      <c r="Z54" s="84"/>
      <c r="AA54" s="84"/>
      <c r="AB54" s="68" t="s">
        <v>2</v>
      </c>
      <c r="AC54" s="68"/>
      <c r="AD54" s="84"/>
      <c r="AE54" s="84"/>
      <c r="AF54" s="68" t="s">
        <v>3</v>
      </c>
      <c r="AG54" s="68"/>
      <c r="AH54" s="84"/>
      <c r="AI54" s="84"/>
      <c r="AJ54" s="68" t="s">
        <v>4</v>
      </c>
      <c r="AK54" s="68"/>
    </row>
    <row r="55" spans="4:41" s="1" customFormat="1" ht="11.25" customHeight="1">
      <c r="X55" s="84"/>
      <c r="Y55" s="84"/>
      <c r="Z55" s="84"/>
      <c r="AA55" s="84"/>
      <c r="AB55" s="68"/>
      <c r="AC55" s="68"/>
      <c r="AD55" s="84"/>
      <c r="AE55" s="84"/>
      <c r="AF55" s="68"/>
      <c r="AG55" s="68"/>
      <c r="AH55" s="84"/>
      <c r="AI55" s="84"/>
      <c r="AJ55" s="68"/>
      <c r="AK55" s="68"/>
    </row>
    <row r="56" spans="4:41" s="1" customFormat="1" ht="11.25" customHeight="1"/>
    <row r="57" spans="4:41" s="1" customFormat="1" ht="11.25" customHeight="1"/>
    <row r="58" spans="4:41" s="1" customFormat="1" ht="11.25" customHeight="1">
      <c r="D58" s="68" t="s">
        <v>36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4:41" s="1" customFormat="1" ht="11.25" customHeight="1"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4:41" s="1" customFormat="1" ht="11.25" customHeight="1">
      <c r="R60" s="68" t="s">
        <v>37</v>
      </c>
      <c r="S60" s="68"/>
      <c r="T60" s="68"/>
      <c r="U60" s="68"/>
      <c r="V60" s="68"/>
      <c r="Y60" s="68" t="str">
        <f>IF(K7="","",K7)</f>
        <v/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</row>
    <row r="61" spans="4:41" s="1" customFormat="1" ht="11.25" customHeight="1">
      <c r="R61" s="68"/>
      <c r="S61" s="68"/>
      <c r="T61" s="68"/>
      <c r="U61" s="68"/>
      <c r="V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</row>
    <row r="62" spans="4:41" s="1" customFormat="1" ht="11.25" customHeight="1">
      <c r="Y62" s="69"/>
      <c r="Z62" s="69"/>
      <c r="AA62" s="69"/>
      <c r="AB62" s="68" t="str">
        <f>IF(AC13="","",AC13)</f>
        <v/>
      </c>
      <c r="AC62" s="68"/>
      <c r="AD62" s="68"/>
      <c r="AE62" s="68"/>
      <c r="AF62" s="68"/>
      <c r="AG62" s="68"/>
      <c r="AH62" s="68"/>
      <c r="AI62" s="68"/>
      <c r="AJ62" s="68"/>
      <c r="AK62" s="68"/>
    </row>
    <row r="63" spans="4:41" s="1" customFormat="1" ht="11.25" customHeight="1">
      <c r="Y63" s="69"/>
      <c r="Z63" s="69"/>
      <c r="AA63" s="69"/>
      <c r="AB63" s="68"/>
      <c r="AC63" s="68"/>
      <c r="AD63" s="68"/>
      <c r="AE63" s="68"/>
      <c r="AF63" s="68"/>
      <c r="AG63" s="68"/>
      <c r="AH63" s="68"/>
      <c r="AI63" s="68"/>
      <c r="AJ63" s="68"/>
      <c r="AK63" s="68"/>
    </row>
    <row r="64" spans="4:41" s="1" customFormat="1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  <row r="79" s="1" customFormat="1" ht="11.25" customHeight="1"/>
    <row r="80" s="1" customFormat="1" ht="11.25" customHeight="1"/>
    <row r="81" s="1" customFormat="1" ht="11.25" customHeight="1"/>
    <row r="82" s="1" customFormat="1" ht="11.25" customHeight="1"/>
    <row r="83" s="1" customFormat="1" ht="11.25" customHeight="1"/>
    <row r="84" s="1" customFormat="1" ht="11.25" customHeight="1"/>
    <row r="85" s="1" customFormat="1" ht="11.25" customHeight="1"/>
    <row r="86" s="1" customFormat="1" ht="11.25" customHeight="1"/>
    <row r="87" s="1" customFormat="1" ht="11.25" customHeight="1"/>
    <row r="88" s="1" customFormat="1" ht="11.25" customHeight="1"/>
    <row r="89" s="1" customFormat="1" ht="11.25" customHeight="1"/>
    <row r="90" s="1" customFormat="1" ht="11.25" customHeight="1"/>
    <row r="91" s="1" customFormat="1" ht="11.25" customHeight="1"/>
    <row r="92" s="1" customFormat="1" ht="11.25" customHeight="1"/>
    <row r="93" s="1" customFormat="1" ht="11.25" customHeight="1"/>
    <row r="94" s="1" customFormat="1" ht="11.25" customHeight="1"/>
    <row r="95" s="1" customFormat="1" ht="11.25" customHeight="1"/>
    <row r="96" s="1" customFormat="1" ht="11.25" customHeight="1"/>
    <row r="97" s="1" customFormat="1" ht="11.25" customHeight="1"/>
    <row r="98" s="1" customFormat="1" ht="11.25" customHeight="1"/>
    <row r="99" s="1" customFormat="1" ht="11.25" customHeight="1"/>
    <row r="100" s="1" customFormat="1" ht="11.25" customHeight="1"/>
    <row r="101" s="1" customFormat="1" ht="11.25" customHeight="1"/>
    <row r="102" s="1" customFormat="1" ht="11.25" customHeight="1"/>
    <row r="103" s="1" customFormat="1" ht="11.25" customHeight="1"/>
    <row r="104" s="1" customFormat="1" ht="11.25" customHeight="1"/>
    <row r="105" s="1" customFormat="1" ht="11.25" customHeight="1"/>
    <row r="106" s="1" customFormat="1" ht="11.25" customHeight="1"/>
    <row r="107" s="1" customFormat="1" ht="11.25" customHeight="1"/>
    <row r="108" s="1" customFormat="1" ht="11.25" customHeight="1"/>
    <row r="109" s="1" customFormat="1" ht="11.25" customHeight="1"/>
    <row r="110" s="1" customFormat="1" ht="11.25" customHeight="1"/>
    <row r="111" s="1" customFormat="1" ht="11.25" customHeight="1"/>
    <row r="112" s="1" customFormat="1" ht="11.25" customHeight="1"/>
    <row r="113" s="1" customFormat="1" ht="11.25" customHeight="1"/>
    <row r="114" s="1" customFormat="1" ht="11.25" customHeight="1"/>
    <row r="115" s="1" customFormat="1" ht="11.25" customHeight="1"/>
    <row r="116" s="1" customFormat="1" ht="11.25" customHeight="1"/>
    <row r="117" s="1" customFormat="1" ht="11.25" customHeight="1"/>
    <row r="118" s="1" customFormat="1" ht="11.25" customHeight="1"/>
    <row r="119" s="1" customFormat="1" ht="11.25" customHeight="1"/>
    <row r="120" s="1" customFormat="1" ht="11.25" customHeight="1"/>
    <row r="121" s="1" customFormat="1" ht="11.25" customHeight="1"/>
    <row r="122" s="1" customFormat="1" ht="11.25" customHeight="1"/>
    <row r="123" s="1" customFormat="1" ht="11.25" customHeight="1"/>
    <row r="124" s="1" customFormat="1" ht="11.25" customHeight="1"/>
    <row r="125" s="1" customFormat="1" ht="11.25" customHeight="1"/>
    <row r="126" s="1" customFormat="1" ht="11.25" customHeight="1"/>
    <row r="127" s="1" customFormat="1" ht="11.25" customHeight="1"/>
    <row r="128" s="1" customFormat="1" ht="11.25" customHeight="1"/>
    <row r="129" s="1" customFormat="1" ht="11.25" customHeight="1"/>
    <row r="130" s="1" customFormat="1" ht="11.25" customHeight="1"/>
    <row r="131" s="1" customFormat="1" ht="11.25" customHeight="1"/>
    <row r="132" s="1" customFormat="1" ht="11.25" customHeight="1"/>
    <row r="133" s="1" customFormat="1" ht="11.25" customHeight="1"/>
    <row r="134" s="1" customFormat="1" ht="11.25" customHeight="1"/>
    <row r="135" s="1" customFormat="1" ht="11.25" customHeight="1"/>
    <row r="136" s="1" customFormat="1" ht="11.25" customHeight="1"/>
    <row r="137" s="1" customFormat="1" ht="11.25" customHeight="1"/>
    <row r="138" s="1" customFormat="1" ht="11.25" customHeight="1"/>
    <row r="139" s="1" customFormat="1" ht="11.25" customHeight="1"/>
    <row r="140" s="1" customFormat="1" ht="11.25" customHeight="1"/>
    <row r="141" s="1" customFormat="1" ht="11.25" customHeight="1"/>
    <row r="142" s="1" customFormat="1" ht="11.25" customHeight="1"/>
    <row r="143" s="1" customFormat="1" ht="11.25" customHeight="1"/>
    <row r="144" s="1" customFormat="1" ht="11.25" customHeight="1"/>
    <row r="145" s="1" customFormat="1" ht="11.25" customHeight="1"/>
    <row r="146" s="1" customFormat="1" ht="11.25" customHeight="1"/>
    <row r="147" s="1" customFormat="1" ht="11.25" customHeight="1"/>
    <row r="148" s="1" customFormat="1" ht="11.25" customHeight="1"/>
    <row r="149" s="1" customFormat="1" ht="11.25" customHeight="1"/>
    <row r="150" s="1" customFormat="1" ht="11.25" customHeight="1"/>
    <row r="151" s="1" customFormat="1" ht="11.25" customHeight="1"/>
    <row r="152" s="1" customFormat="1" ht="11.25" customHeight="1"/>
    <row r="153" s="1" customFormat="1" ht="11.25" customHeight="1"/>
    <row r="154" s="1" customFormat="1" ht="11.25" customHeight="1"/>
    <row r="155" s="1" customFormat="1" ht="11.25" customHeight="1"/>
    <row r="156" s="1" customFormat="1" ht="11.25" customHeight="1"/>
    <row r="157" s="1" customFormat="1" ht="11.25" customHeight="1"/>
    <row r="158" s="1" customFormat="1" ht="11.25" customHeight="1"/>
    <row r="159" s="1" customFormat="1" ht="11.25" customHeight="1"/>
    <row r="160" s="1" customFormat="1" ht="11.25" customHeight="1"/>
    <row r="161" s="1" customFormat="1" ht="11.25" customHeight="1"/>
    <row r="162" s="1" customFormat="1" ht="11.25" customHeight="1"/>
    <row r="163" s="1" customFormat="1" ht="11.25" customHeight="1"/>
    <row r="164" s="1" customFormat="1" ht="11.25" customHeight="1"/>
    <row r="165" s="1" customFormat="1" ht="11.25" customHeight="1"/>
    <row r="166" s="1" customFormat="1" ht="11.25" customHeight="1"/>
    <row r="167" s="1" customFormat="1" ht="11.25" customHeight="1"/>
    <row r="168" s="1" customFormat="1" ht="11.25" customHeight="1"/>
    <row r="169" s="1" customFormat="1" ht="11.25" customHeight="1"/>
    <row r="170" s="1" customFormat="1" ht="11.25" customHeight="1"/>
    <row r="171" s="1" customFormat="1" ht="11.25" customHeight="1"/>
    <row r="172" s="1" customFormat="1" ht="11.25" customHeight="1"/>
    <row r="173" s="1" customFormat="1" ht="11.25" customHeight="1"/>
    <row r="174" s="1" customFormat="1" ht="11.25" customHeight="1"/>
    <row r="175" s="1" customFormat="1" ht="11.25" customHeight="1"/>
    <row r="176" s="1" customFormat="1" ht="11.25" customHeight="1"/>
    <row r="177" s="1" customFormat="1" ht="11.25" customHeight="1"/>
    <row r="178" s="1" customFormat="1" ht="11.25" customHeight="1"/>
    <row r="179" s="1" customFormat="1" ht="11.25" customHeight="1"/>
    <row r="180" s="1" customFormat="1" ht="11.25" customHeight="1"/>
    <row r="181" s="1" customFormat="1" ht="11.25" customHeight="1"/>
    <row r="182" s="1" customFormat="1" ht="11.25" customHeight="1"/>
    <row r="183" s="1" customFormat="1" ht="11.25" customHeight="1"/>
    <row r="184" s="1" customFormat="1" ht="11.25" customHeight="1"/>
    <row r="185" s="1" customFormat="1" ht="11.25" customHeight="1"/>
    <row r="186" s="1" customFormat="1" ht="11.25" customHeight="1"/>
    <row r="187" s="1" customFormat="1" ht="11.25" customHeight="1"/>
    <row r="188" s="1" customFormat="1" ht="11.25" customHeight="1"/>
    <row r="189" s="1" customFormat="1" ht="11.25" customHeight="1"/>
    <row r="190" s="1" customFormat="1" ht="11.25" customHeight="1"/>
    <row r="191" s="1" customFormat="1" ht="11.25" customHeight="1"/>
    <row r="192" s="1" customFormat="1" ht="11.25" customHeight="1"/>
    <row r="193" s="1" customFormat="1" ht="11.25" customHeight="1"/>
    <row r="194" s="1" customFormat="1" ht="11.25" customHeight="1"/>
    <row r="195" s="1" customFormat="1" ht="11.25" customHeight="1"/>
    <row r="196" s="1" customFormat="1" ht="11.25" customHeight="1"/>
    <row r="197" s="1" customFormat="1" ht="11.25" customHeight="1"/>
    <row r="198" s="1" customFormat="1" ht="11.25" customHeight="1"/>
  </sheetData>
  <sheetProtection algorithmName="SHA-512" hashValue="rkMosfpxubXaSyGycPKhSCEcigp4uPMvvenRG5WYO1ZLBiYZVDFCkP58jJq4K8szq1N+fIsLP/Gm+Qr/l7Dq5Q==" saltValue="aHOFzmuohv2lURIPuR67/A==" spinCount="100000" sheet="1" selectLockedCells="1"/>
  <mergeCells count="268">
    <mergeCell ref="D4:K5"/>
    <mergeCell ref="L4:N5"/>
    <mergeCell ref="O4:P5"/>
    <mergeCell ref="Q4:R5"/>
    <mergeCell ref="S4:T5"/>
    <mergeCell ref="U4:V5"/>
    <mergeCell ref="W4:X5"/>
    <mergeCell ref="Y4:Z5"/>
    <mergeCell ref="AA4:AC5"/>
    <mergeCell ref="D1:AP3"/>
    <mergeCell ref="AD4:AI5"/>
    <mergeCell ref="AJ4:AP5"/>
    <mergeCell ref="D41:E42"/>
    <mergeCell ref="F41:G42"/>
    <mergeCell ref="H41:J42"/>
    <mergeCell ref="K41:M42"/>
    <mergeCell ref="D18:F21"/>
    <mergeCell ref="D16:F17"/>
    <mergeCell ref="AF16:AP17"/>
    <mergeCell ref="AA18:AG19"/>
    <mergeCell ref="AH18:AI19"/>
    <mergeCell ref="AJ20:AP21"/>
    <mergeCell ref="G20:H21"/>
    <mergeCell ref="I18:O19"/>
    <mergeCell ref="P18:Q19"/>
    <mergeCell ref="R18:X19"/>
    <mergeCell ref="D33:E34"/>
    <mergeCell ref="F33:G34"/>
    <mergeCell ref="AI37:AJ38"/>
    <mergeCell ref="AK37:AL38"/>
    <mergeCell ref="F37:G38"/>
    <mergeCell ref="I20:O21"/>
    <mergeCell ref="P20:Q21"/>
    <mergeCell ref="R20:X21"/>
    <mergeCell ref="Y20:Z21"/>
    <mergeCell ref="AT8:AW9"/>
    <mergeCell ref="Z9:AB10"/>
    <mergeCell ref="G13:J15"/>
    <mergeCell ref="K13:Y15"/>
    <mergeCell ref="Z13:AB15"/>
    <mergeCell ref="AC13:AP15"/>
    <mergeCell ref="AC7:AP8"/>
    <mergeCell ref="G10:J12"/>
    <mergeCell ref="AT10:AW11"/>
    <mergeCell ref="K11:M12"/>
    <mergeCell ref="N11:O12"/>
    <mergeCell ref="Z7:AB8"/>
    <mergeCell ref="AC9:AP10"/>
    <mergeCell ref="AJ18:AP19"/>
    <mergeCell ref="AH20:AI21"/>
    <mergeCell ref="G16:Y17"/>
    <mergeCell ref="Z16:AE17"/>
    <mergeCell ref="D43:G44"/>
    <mergeCell ref="H43:J44"/>
    <mergeCell ref="K43:M44"/>
    <mergeCell ref="N41:P42"/>
    <mergeCell ref="Q41:S42"/>
    <mergeCell ref="T41:V42"/>
    <mergeCell ref="W41:Y42"/>
    <mergeCell ref="D7:F15"/>
    <mergeCell ref="G7:J9"/>
    <mergeCell ref="K7:Y9"/>
    <mergeCell ref="P11:R12"/>
    <mergeCell ref="S11:T12"/>
    <mergeCell ref="U11:AP12"/>
    <mergeCell ref="L10:S10"/>
    <mergeCell ref="Y18:Z19"/>
    <mergeCell ref="S24:T25"/>
    <mergeCell ref="AF24:AF25"/>
    <mergeCell ref="AA20:AG21"/>
    <mergeCell ref="AD24:AE25"/>
    <mergeCell ref="AG22:AI23"/>
    <mergeCell ref="H27:AH27"/>
    <mergeCell ref="D26:AP26"/>
    <mergeCell ref="D27:G27"/>
    <mergeCell ref="G18:H19"/>
    <mergeCell ref="H37:J38"/>
    <mergeCell ref="D31:E32"/>
    <mergeCell ref="AG30:AH30"/>
    <mergeCell ref="G24:J25"/>
    <mergeCell ref="K24:L25"/>
    <mergeCell ref="M24:N25"/>
    <mergeCell ref="O24:P25"/>
    <mergeCell ref="Q24:R25"/>
    <mergeCell ref="K33:M34"/>
    <mergeCell ref="N33:P34"/>
    <mergeCell ref="D37:E38"/>
    <mergeCell ref="H33:J34"/>
    <mergeCell ref="Q33:S34"/>
    <mergeCell ref="Z31:AB32"/>
    <mergeCell ref="D35:E36"/>
    <mergeCell ref="F35:G36"/>
    <mergeCell ref="H35:J36"/>
    <mergeCell ref="K35:M36"/>
    <mergeCell ref="K37:M38"/>
    <mergeCell ref="N35:P36"/>
    <mergeCell ref="Q35:S36"/>
    <mergeCell ref="T35:V36"/>
    <mergeCell ref="W35:Y36"/>
    <mergeCell ref="Z35:AB36"/>
    <mergeCell ref="G22:J23"/>
    <mergeCell ref="K22:L23"/>
    <mergeCell ref="M22:N23"/>
    <mergeCell ref="O22:P23"/>
    <mergeCell ref="Q22:R23"/>
    <mergeCell ref="S22:T23"/>
    <mergeCell ref="U22:V23"/>
    <mergeCell ref="D28:G30"/>
    <mergeCell ref="F31:G32"/>
    <mergeCell ref="D22:F25"/>
    <mergeCell ref="U24:V25"/>
    <mergeCell ref="K28:S29"/>
    <mergeCell ref="K30:M30"/>
    <mergeCell ref="K31:M32"/>
    <mergeCell ref="N31:P32"/>
    <mergeCell ref="Q31:S32"/>
    <mergeCell ref="N30:P30"/>
    <mergeCell ref="Q30:S30"/>
    <mergeCell ref="H28:J30"/>
    <mergeCell ref="H31:J32"/>
    <mergeCell ref="T30:V30"/>
    <mergeCell ref="BG34:BR35"/>
    <mergeCell ref="BP36:BR36"/>
    <mergeCell ref="BG37:BI38"/>
    <mergeCell ref="BJ37:BL38"/>
    <mergeCell ref="BM37:BO38"/>
    <mergeCell ref="BP37:BR38"/>
    <mergeCell ref="AJ24:AP25"/>
    <mergeCell ref="AJ22:AP23"/>
    <mergeCell ref="AD22:AE23"/>
    <mergeCell ref="AF22:AF23"/>
    <mergeCell ref="AG24:AI25"/>
    <mergeCell ref="AM27:AP27"/>
    <mergeCell ref="AT36:BC37"/>
    <mergeCell ref="AC30:AD30"/>
    <mergeCell ref="AE30:AF30"/>
    <mergeCell ref="AC28:AH29"/>
    <mergeCell ref="AK28:AL30"/>
    <mergeCell ref="AM28:AN30"/>
    <mergeCell ref="AO28:AP30"/>
    <mergeCell ref="AM31:AN32"/>
    <mergeCell ref="AO31:AP32"/>
    <mergeCell ref="AC31:AD32"/>
    <mergeCell ref="AE31:AF32"/>
    <mergeCell ref="AG31:AH32"/>
    <mergeCell ref="W22:X23"/>
    <mergeCell ref="Y22:Z23"/>
    <mergeCell ref="AA22:AB23"/>
    <mergeCell ref="AC22:AC23"/>
    <mergeCell ref="W24:X25"/>
    <mergeCell ref="Y24:Z25"/>
    <mergeCell ref="AA24:AB25"/>
    <mergeCell ref="AC24:AC25"/>
    <mergeCell ref="AT40:AV41"/>
    <mergeCell ref="AC35:AD36"/>
    <mergeCell ref="AE35:AF36"/>
    <mergeCell ref="AG35:AH36"/>
    <mergeCell ref="AI27:AL27"/>
    <mergeCell ref="T28:AB29"/>
    <mergeCell ref="AK31:AL32"/>
    <mergeCell ref="AI31:AJ32"/>
    <mergeCell ref="T31:V32"/>
    <mergeCell ref="AI35:AJ36"/>
    <mergeCell ref="AK35:AL36"/>
    <mergeCell ref="AI33:AJ34"/>
    <mergeCell ref="AK33:AL34"/>
    <mergeCell ref="AG33:AH34"/>
    <mergeCell ref="AM33:AN34"/>
    <mergeCell ref="W31:Y32"/>
    <mergeCell ref="AW40:BC41"/>
    <mergeCell ref="AT42:AV43"/>
    <mergeCell ref="AW42:BC43"/>
    <mergeCell ref="BG40:BU40"/>
    <mergeCell ref="BM41:BO42"/>
    <mergeCell ref="BG36:BI36"/>
    <mergeCell ref="AT38:AV39"/>
    <mergeCell ref="AW38:BC39"/>
    <mergeCell ref="BJ36:BL36"/>
    <mergeCell ref="BM36:BO36"/>
    <mergeCell ref="BG43:BI44"/>
    <mergeCell ref="BJ43:BL44"/>
    <mergeCell ref="BM43:BO44"/>
    <mergeCell ref="BP43:BR44"/>
    <mergeCell ref="BS43:BU44"/>
    <mergeCell ref="BS41:BU42"/>
    <mergeCell ref="BG41:BI42"/>
    <mergeCell ref="BJ41:BL42"/>
    <mergeCell ref="BP41:BR42"/>
    <mergeCell ref="D39:E40"/>
    <mergeCell ref="AC43:AD44"/>
    <mergeCell ref="AE43:AF44"/>
    <mergeCell ref="AG43:AH44"/>
    <mergeCell ref="AM41:AN42"/>
    <mergeCell ref="AM43:AN44"/>
    <mergeCell ref="AK43:AL44"/>
    <mergeCell ref="AI43:AJ44"/>
    <mergeCell ref="AO35:AP36"/>
    <mergeCell ref="AM37:AN38"/>
    <mergeCell ref="AO37:AP38"/>
    <mergeCell ref="AM39:AN40"/>
    <mergeCell ref="AO39:AP40"/>
    <mergeCell ref="AI39:AJ40"/>
    <mergeCell ref="AK39:AL40"/>
    <mergeCell ref="AO43:AP44"/>
    <mergeCell ref="N37:P38"/>
    <mergeCell ref="Q37:S38"/>
    <mergeCell ref="T37:V38"/>
    <mergeCell ref="W37:Y38"/>
    <mergeCell ref="AE37:AF38"/>
    <mergeCell ref="AG37:AH38"/>
    <mergeCell ref="Z37:AB38"/>
    <mergeCell ref="AC37:AD38"/>
    <mergeCell ref="X54:AA55"/>
    <mergeCell ref="AB54:AC55"/>
    <mergeCell ref="AD54:AE55"/>
    <mergeCell ref="AF54:AG55"/>
    <mergeCell ref="AH54:AI55"/>
    <mergeCell ref="D45:G46"/>
    <mergeCell ref="AJ54:AK55"/>
    <mergeCell ref="Z48:AF49"/>
    <mergeCell ref="AG48:AM49"/>
    <mergeCell ref="Z50:AO51"/>
    <mergeCell ref="AN48:AO49"/>
    <mergeCell ref="AI45:AK46"/>
    <mergeCell ref="AM45:AO46"/>
    <mergeCell ref="AC45:AG46"/>
    <mergeCell ref="T45:AA46"/>
    <mergeCell ref="H45:J46"/>
    <mergeCell ref="K45:R46"/>
    <mergeCell ref="D58:Q59"/>
    <mergeCell ref="R60:V61"/>
    <mergeCell ref="Y60:AK61"/>
    <mergeCell ref="Y62:AA63"/>
    <mergeCell ref="AB62:AK63"/>
    <mergeCell ref="F39:G40"/>
    <mergeCell ref="H39:J40"/>
    <mergeCell ref="K39:M40"/>
    <mergeCell ref="N39:P40"/>
    <mergeCell ref="Q39:S40"/>
    <mergeCell ref="T39:V40"/>
    <mergeCell ref="W39:Y40"/>
    <mergeCell ref="Z39:AB40"/>
    <mergeCell ref="AC39:AD40"/>
    <mergeCell ref="AE39:AF40"/>
    <mergeCell ref="AG39:AH40"/>
    <mergeCell ref="AI41:AJ42"/>
    <mergeCell ref="AK41:AL42"/>
    <mergeCell ref="E52:V53"/>
    <mergeCell ref="N43:P44"/>
    <mergeCell ref="Q43:S44"/>
    <mergeCell ref="T43:V44"/>
    <mergeCell ref="W43:Y44"/>
    <mergeCell ref="Z43:AB44"/>
    <mergeCell ref="AO41:AP42"/>
    <mergeCell ref="T33:V34"/>
    <mergeCell ref="W33:Y34"/>
    <mergeCell ref="Z33:AB34"/>
    <mergeCell ref="AC33:AD34"/>
    <mergeCell ref="AE33:AF34"/>
    <mergeCell ref="W30:Y30"/>
    <mergeCell ref="Z30:AB30"/>
    <mergeCell ref="Z41:AB42"/>
    <mergeCell ref="AC41:AD42"/>
    <mergeCell ref="AE41:AF42"/>
    <mergeCell ref="AG41:AH42"/>
    <mergeCell ref="AM35:AN36"/>
    <mergeCell ref="AI28:AJ30"/>
    <mergeCell ref="AO33:AP34"/>
  </mergeCells>
  <phoneticPr fontId="1"/>
  <conditionalFormatting sqref="H31:P32 T31:Y32 AC31:AF32 AM31:AP32">
    <cfRule type="expression" dxfId="5" priority="1">
      <formula>$AW$42&gt;0</formula>
    </cfRule>
  </conditionalFormatting>
  <conditionalFormatting sqref="H33:P34 T33:Y34 AC33:AF34 AM33:AP34 AI35:AL36">
    <cfRule type="expression" dxfId="4" priority="5">
      <formula>$AW$42&gt;1</formula>
    </cfRule>
  </conditionalFormatting>
  <conditionalFormatting sqref="H35:P36 T35:Y36 AC35:AF36 AM35:AP36 AI37:AL38">
    <cfRule type="expression" dxfId="3" priority="4">
      <formula>$AW$42&gt;2</formula>
    </cfRule>
  </conditionalFormatting>
  <conditionalFormatting sqref="H37:P38 T37:Y38 AC37:AF38 AM37:AP38 AI39:AL40">
    <cfRule type="expression" dxfId="2" priority="3">
      <formula>$AW$42&gt;3</formula>
    </cfRule>
  </conditionalFormatting>
  <conditionalFormatting sqref="H39:P40 T39:Y40 AC39:AF40 AM39:AP40 AI41:AL42">
    <cfRule type="expression" dxfId="1" priority="2">
      <formula>$AW$42&gt;4</formula>
    </cfRule>
  </conditionalFormatting>
  <conditionalFormatting sqref="AI33:AL34">
    <cfRule type="expression" dxfId="0" priority="6">
      <formula>$AW$42&gt;0</formula>
    </cfRule>
  </conditionalFormatting>
  <dataValidations count="11">
    <dataValidation type="list" allowBlank="1" showInputMessage="1" showErrorMessage="1" sqref="M22 AA24 AA22 M24 AD54">
      <formula1>"1,2,3,4,5,6,7,8,9,10,11,12"</formula1>
    </dataValidation>
    <dataValidation type="list" allowBlank="1" showInputMessage="1" showErrorMessage="1" sqref="Q22 Q24 AH54">
      <formula1>"1,2,3,4,5,6,7,8,9,10,11,12,13,14,15,16,17,18,19,20,21,22,23,24,25,26,27,28,29,30,31"</formula1>
    </dataValidation>
    <dataValidation type="list" allowBlank="1" showInputMessage="1" showErrorMessage="1" sqref="U22 U24">
      <formula1>"月,火,水,木,金,土,日"</formula1>
    </dataValidation>
    <dataValidation type="list" allowBlank="1" showInputMessage="1" showErrorMessage="1" sqref="Y22 Y24">
      <formula1>"午前,午後"</formula1>
    </dataValidation>
    <dataValidation type="list" allowBlank="1" showInputMessage="1" showErrorMessage="1" sqref="AD22 AD24">
      <formula1>"00,15,30,45"</formula1>
    </dataValidation>
    <dataValidation type="list" allowBlank="1" showInputMessage="1" showErrorMessage="1" sqref="Y18 P20 P18 G18 Y20 G20 AH18 AH20">
      <formula1>"○"</formula1>
    </dataValidation>
    <dataValidation type="list" allowBlank="1" showInputMessage="1" showErrorMessage="1" sqref="X54:AA55 G22:J25">
      <formula1>"2024,2025,2026,2027,2028,2029,2030"</formula1>
    </dataValidation>
    <dataValidation allowBlank="1" showInputMessage="1" sqref="U11:AP12 L10:S10 K11:M12 P11:R12 AC7:AP10 K7:Y9"/>
    <dataValidation type="list" allowBlank="1" showInputMessage="1" sqref="N11:O12">
      <formula1>"都,道,府,県"</formula1>
    </dataValidation>
    <dataValidation type="list" allowBlank="1" showInputMessage="1" sqref="S11:T12">
      <formula1>"市,町,村,郡"</formula1>
    </dataValidation>
    <dataValidation type="list" allowBlank="1" showInputMessage="1" showErrorMessage="1" sqref="G16:Y17">
      <formula1>"　野外活動,　その他"</formula1>
    </dataValidation>
  </dataValidations>
  <pageMargins left="0.7" right="0.7" top="0.75" bottom="0.75" header="0.3" footer="0.3"/>
  <pageSetup paperSize="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198"/>
  <sheetViews>
    <sheetView showGridLines="0" view="pageBreakPreview" zoomScaleNormal="115" zoomScaleSheetLayoutView="100" workbookViewId="0">
      <selection activeCell="I18" sqref="I18:O19"/>
    </sheetView>
  </sheetViews>
  <sheetFormatPr defaultColWidth="1.875" defaultRowHeight="11.25" customHeight="1"/>
  <sheetData>
    <row r="1" spans="3:43" ht="9.75" customHeight="1">
      <c r="D1" s="306" t="s">
        <v>74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"/>
    </row>
    <row r="2" spans="3:43" ht="9.75" customHeight="1">
      <c r="C2" s="3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"/>
    </row>
    <row r="3" spans="3:43" ht="9.75" customHeight="1">
      <c r="C3" s="3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"/>
    </row>
    <row r="4" spans="3:43" ht="11.25" customHeight="1">
      <c r="D4" s="325" t="s">
        <v>76</v>
      </c>
      <c r="E4" s="326"/>
      <c r="F4" s="326"/>
      <c r="G4" s="326"/>
      <c r="H4" s="326"/>
      <c r="I4" s="326"/>
      <c r="J4" s="326"/>
      <c r="K4" s="326"/>
      <c r="L4" s="331">
        <f>使用許可申請書!L4</f>
        <v>0</v>
      </c>
      <c r="M4" s="331"/>
      <c r="N4" s="331"/>
      <c r="O4" s="331" t="s">
        <v>77</v>
      </c>
      <c r="P4" s="332"/>
      <c r="Q4" s="335" t="s">
        <v>78</v>
      </c>
      <c r="R4" s="331"/>
      <c r="S4" s="378">
        <f>使用許可申請書!S4</f>
        <v>0</v>
      </c>
      <c r="T4" s="378"/>
      <c r="U4" s="339" t="s">
        <v>79</v>
      </c>
      <c r="V4" s="339"/>
      <c r="W4" s="380">
        <f>使用許可申請書!W4</f>
        <v>0</v>
      </c>
      <c r="X4" s="380"/>
      <c r="Y4" s="339" t="s">
        <v>80</v>
      </c>
      <c r="Z4" s="339"/>
      <c r="AA4" s="339">
        <f>使用許可申請書!AA4</f>
        <v>0</v>
      </c>
      <c r="AB4" s="339"/>
      <c r="AC4" s="382"/>
      <c r="AD4" s="376" t="s">
        <v>47</v>
      </c>
      <c r="AE4" s="377"/>
      <c r="AF4" s="377"/>
      <c r="AG4" s="377"/>
      <c r="AH4" s="377"/>
      <c r="AI4" s="377"/>
      <c r="AJ4" s="377" t="s">
        <v>75</v>
      </c>
      <c r="AK4" s="377"/>
      <c r="AL4" s="377"/>
      <c r="AM4" s="377"/>
      <c r="AN4" s="377"/>
      <c r="AO4" s="377"/>
      <c r="AP4" s="377"/>
    </row>
    <row r="5" spans="3:43" ht="11.25" customHeight="1">
      <c r="D5" s="327"/>
      <c r="E5" s="328"/>
      <c r="F5" s="328"/>
      <c r="G5" s="328"/>
      <c r="H5" s="328"/>
      <c r="I5" s="328"/>
      <c r="J5" s="328"/>
      <c r="K5" s="328"/>
      <c r="L5" s="333"/>
      <c r="M5" s="333"/>
      <c r="N5" s="333"/>
      <c r="O5" s="333"/>
      <c r="P5" s="334"/>
      <c r="Q5" s="336"/>
      <c r="R5" s="333"/>
      <c r="S5" s="379"/>
      <c r="T5" s="379"/>
      <c r="U5" s="340"/>
      <c r="V5" s="340"/>
      <c r="W5" s="381"/>
      <c r="X5" s="381"/>
      <c r="Y5" s="340"/>
      <c r="Z5" s="340"/>
      <c r="AA5" s="340"/>
      <c r="AB5" s="340"/>
      <c r="AC5" s="383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</row>
    <row r="6" spans="3:43" ht="11.25" customHeight="1" thickBot="1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3:43" ht="11.25" customHeight="1">
      <c r="C7" s="7"/>
      <c r="D7" s="213" t="str">
        <f>使用許可申請書!D7</f>
        <v>申請者</v>
      </c>
      <c r="E7" s="214"/>
      <c r="F7" s="215"/>
      <c r="G7" s="218" t="s">
        <v>69</v>
      </c>
      <c r="H7" s="214"/>
      <c r="I7" s="214"/>
      <c r="J7" s="219"/>
      <c r="K7" s="362" t="str">
        <f>IF(使用許可申請書!K7=0,"",使用許可申請書!K7)</f>
        <v/>
      </c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3"/>
      <c r="Z7" s="292" t="str">
        <f>使用許可申請書!Z7</f>
        <v>電話</v>
      </c>
      <c r="AA7" s="214"/>
      <c r="AB7" s="219"/>
      <c r="AC7" s="373" t="str">
        <f>IF(使用許可申請書!AC7=0,"",使用許可申請書!AC7)</f>
        <v/>
      </c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374"/>
    </row>
    <row r="8" spans="3:43" ht="11.25" customHeight="1">
      <c r="C8" s="7"/>
      <c r="D8" s="216"/>
      <c r="E8" s="68"/>
      <c r="F8" s="78"/>
      <c r="G8" s="74"/>
      <c r="H8" s="68"/>
      <c r="I8" s="68"/>
      <c r="J8" s="83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  <c r="Z8" s="48"/>
      <c r="AA8" s="49"/>
      <c r="AB8" s="220"/>
      <c r="AC8" s="350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375"/>
    </row>
    <row r="9" spans="3:43" ht="11.25" customHeight="1">
      <c r="C9" s="7"/>
      <c r="D9" s="216"/>
      <c r="E9" s="68"/>
      <c r="F9" s="78"/>
      <c r="G9" s="48"/>
      <c r="H9" s="49"/>
      <c r="I9" s="49"/>
      <c r="J9" s="220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132"/>
      <c r="Z9" s="46" t="str">
        <f>使用許可申請書!Z9</f>
        <v>FAX</v>
      </c>
      <c r="AA9" s="34"/>
      <c r="AB9" s="59"/>
      <c r="AC9" s="347" t="str">
        <f>IF(使用許可申請書!AC9:AP10=0,"",使用許可申請書!AC9:AP10)</f>
        <v/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5"/>
    </row>
    <row r="10" spans="3:43" ht="11.25" customHeight="1">
      <c r="C10" s="7"/>
      <c r="D10" s="216"/>
      <c r="E10" s="68"/>
      <c r="F10" s="78"/>
      <c r="G10" s="46" t="str">
        <f>使用許可申請書!G10</f>
        <v>所在地</v>
      </c>
      <c r="H10" s="34"/>
      <c r="I10" s="34"/>
      <c r="J10" s="59"/>
      <c r="K10" s="5" t="str">
        <f>使用許可申請書!K10</f>
        <v>〒</v>
      </c>
      <c r="L10" s="390">
        <f>使用許可申請書!L10:S10</f>
        <v>0</v>
      </c>
      <c r="M10" s="390"/>
      <c r="N10" s="390"/>
      <c r="O10" s="390"/>
      <c r="P10" s="390"/>
      <c r="Q10" s="390"/>
      <c r="R10" s="390"/>
      <c r="S10" s="390"/>
      <c r="T10" s="2"/>
      <c r="U10" s="2"/>
      <c r="V10" s="2"/>
      <c r="W10" s="2"/>
      <c r="X10" s="2"/>
      <c r="Y10" s="4"/>
      <c r="Z10" s="48"/>
      <c r="AA10" s="49"/>
      <c r="AB10" s="220"/>
      <c r="AC10" s="350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375"/>
    </row>
    <row r="11" spans="3:43" ht="11.25" customHeight="1">
      <c r="C11" s="7"/>
      <c r="D11" s="216"/>
      <c r="E11" s="68"/>
      <c r="F11" s="78"/>
      <c r="G11" s="74"/>
      <c r="H11" s="68"/>
      <c r="I11" s="68"/>
      <c r="J11" s="83"/>
      <c r="K11" s="384">
        <f>使用許可申請書!K11</f>
        <v>0</v>
      </c>
      <c r="L11" s="68"/>
      <c r="M11" s="68"/>
      <c r="N11" s="385" t="str">
        <f>使用許可申請書!N11</f>
        <v>県</v>
      </c>
      <c r="O11" s="385"/>
      <c r="P11" s="68">
        <f>使用許可申請書!P11</f>
        <v>0</v>
      </c>
      <c r="Q11" s="68"/>
      <c r="R11" s="68"/>
      <c r="S11" s="385" t="str">
        <f>使用許可申請書!S11</f>
        <v>市</v>
      </c>
      <c r="T11" s="385"/>
      <c r="U11" s="69">
        <f>使用許可申請書!U11</f>
        <v>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387"/>
    </row>
    <row r="12" spans="3:43" ht="11.25" customHeight="1">
      <c r="C12" s="7"/>
      <c r="D12" s="216"/>
      <c r="E12" s="68"/>
      <c r="F12" s="78"/>
      <c r="G12" s="48"/>
      <c r="H12" s="49"/>
      <c r="I12" s="49"/>
      <c r="J12" s="220"/>
      <c r="K12" s="350"/>
      <c r="L12" s="49"/>
      <c r="M12" s="49"/>
      <c r="N12" s="386"/>
      <c r="O12" s="386"/>
      <c r="P12" s="49"/>
      <c r="Q12" s="49"/>
      <c r="R12" s="49"/>
      <c r="S12" s="386"/>
      <c r="T12" s="386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9"/>
    </row>
    <row r="13" spans="3:43" ht="11.25" customHeight="1">
      <c r="C13" s="7"/>
      <c r="D13" s="216"/>
      <c r="E13" s="68"/>
      <c r="F13" s="78"/>
      <c r="G13" s="267" t="s">
        <v>71</v>
      </c>
      <c r="H13" s="34"/>
      <c r="I13" s="34"/>
      <c r="J13" s="59"/>
      <c r="K13" s="71" t="str">
        <f>IF(使用許可申請書!K13=0,"",使用許可申請書!K13)</f>
        <v/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175"/>
      <c r="Z13" s="364" t="str">
        <f>使用許可申請書!Z13</f>
        <v>連絡先氏名
※成年限定</v>
      </c>
      <c r="AA13" s="365"/>
      <c r="AB13" s="366"/>
      <c r="AC13" s="70">
        <f>使用許可申請書!AC13</f>
        <v>0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370"/>
    </row>
    <row r="14" spans="3:43" ht="11.25" customHeight="1">
      <c r="C14" s="7"/>
      <c r="D14" s="216"/>
      <c r="E14" s="68"/>
      <c r="F14" s="78"/>
      <c r="G14" s="74"/>
      <c r="H14" s="68"/>
      <c r="I14" s="68"/>
      <c r="J14" s="83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1"/>
      <c r="Z14" s="367"/>
      <c r="AA14" s="368"/>
      <c r="AB14" s="369"/>
      <c r="AC14" s="371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372"/>
    </row>
    <row r="15" spans="3:43" ht="11.25" customHeight="1">
      <c r="C15" s="7"/>
      <c r="D15" s="217"/>
      <c r="E15" s="49"/>
      <c r="F15" s="50"/>
      <c r="G15" s="74"/>
      <c r="H15" s="68"/>
      <c r="I15" s="68"/>
      <c r="J15" s="83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  <c r="Z15" s="367"/>
      <c r="AA15" s="368"/>
      <c r="AB15" s="369"/>
      <c r="AC15" s="371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372"/>
    </row>
    <row r="16" spans="3:43" s="1" customFormat="1" ht="11.25" customHeight="1">
      <c r="C16" s="8"/>
      <c r="D16" s="249" t="str">
        <f>使用許可申請書!D16</f>
        <v>使用
目的</v>
      </c>
      <c r="E16" s="313"/>
      <c r="F16" s="314"/>
      <c r="G16" s="46">
        <f>使用許可申請書!G16</f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 t="str">
        <f>IF(使用許可申請書!AF16=0,"",使用許可申請書!AF16)</f>
        <v/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</row>
    <row r="17" spans="3:42" s="1" customFormat="1" ht="11.25" customHeight="1">
      <c r="C17" s="8"/>
      <c r="D17" s="318"/>
      <c r="E17" s="319"/>
      <c r="F17" s="320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375"/>
    </row>
    <row r="18" spans="3:42" s="1" customFormat="1" ht="11.25" customHeight="1">
      <c r="C18" s="8"/>
      <c r="D18" s="249" t="str">
        <f>使用許可申請書!D18</f>
        <v>使用施設</v>
      </c>
      <c r="E18" s="313"/>
      <c r="F18" s="314"/>
      <c r="G18" s="63" t="str">
        <f>IF(使用許可申請書!G18="○","○","")</f>
        <v/>
      </c>
      <c r="H18" s="62"/>
      <c r="I18" s="294" t="str">
        <f>使用許可申請書!I18</f>
        <v xml:space="preserve"> 視聴覚室</v>
      </c>
      <c r="J18" s="294"/>
      <c r="K18" s="294"/>
      <c r="L18" s="294"/>
      <c r="M18" s="294"/>
      <c r="N18" s="294"/>
      <c r="O18" s="321"/>
      <c r="P18" s="63" t="str">
        <f>IF(使用許可申請書!P18="○","○","")</f>
        <v/>
      </c>
      <c r="Q18" s="62"/>
      <c r="R18" s="294" t="str">
        <f>使用許可申請書!R18</f>
        <v xml:space="preserve"> 創作活動室</v>
      </c>
      <c r="S18" s="294"/>
      <c r="T18" s="294"/>
      <c r="U18" s="294"/>
      <c r="V18" s="294"/>
      <c r="W18" s="294"/>
      <c r="X18" s="321"/>
      <c r="Y18" s="63" t="str">
        <f>IF(使用許可申請書!Y18="○","○","")</f>
        <v/>
      </c>
      <c r="Z18" s="62"/>
      <c r="AA18" s="294" t="str">
        <f>使用許可申請書!AA18</f>
        <v xml:space="preserve"> 研修室</v>
      </c>
      <c r="AB18" s="294"/>
      <c r="AC18" s="294"/>
      <c r="AD18" s="294"/>
      <c r="AE18" s="294"/>
      <c r="AF18" s="294"/>
      <c r="AG18" s="321"/>
      <c r="AH18" s="63" t="str">
        <f>IF(使用許可申請書!AH18="○","○","")</f>
        <v/>
      </c>
      <c r="AI18" s="62"/>
      <c r="AJ18" s="294" t="str">
        <f>使用許可申請書!AJ18</f>
        <v xml:space="preserve"> 会議室</v>
      </c>
      <c r="AK18" s="294"/>
      <c r="AL18" s="294"/>
      <c r="AM18" s="294"/>
      <c r="AN18" s="294"/>
      <c r="AO18" s="294"/>
      <c r="AP18" s="295"/>
    </row>
    <row r="19" spans="3:42" s="1" customFormat="1" ht="11.25" customHeight="1">
      <c r="C19" s="8"/>
      <c r="D19" s="315"/>
      <c r="E19" s="316"/>
      <c r="F19" s="317"/>
      <c r="G19" s="64"/>
      <c r="H19" s="65"/>
      <c r="I19" s="247"/>
      <c r="J19" s="247"/>
      <c r="K19" s="247"/>
      <c r="L19" s="247"/>
      <c r="M19" s="247"/>
      <c r="N19" s="247"/>
      <c r="O19" s="322"/>
      <c r="P19" s="64"/>
      <c r="Q19" s="65"/>
      <c r="R19" s="247"/>
      <c r="S19" s="247"/>
      <c r="T19" s="247"/>
      <c r="U19" s="247"/>
      <c r="V19" s="247"/>
      <c r="W19" s="247"/>
      <c r="X19" s="322"/>
      <c r="Y19" s="64"/>
      <c r="Z19" s="65"/>
      <c r="AA19" s="247"/>
      <c r="AB19" s="247"/>
      <c r="AC19" s="247"/>
      <c r="AD19" s="247"/>
      <c r="AE19" s="247"/>
      <c r="AF19" s="247"/>
      <c r="AG19" s="322"/>
      <c r="AH19" s="64"/>
      <c r="AI19" s="65"/>
      <c r="AJ19" s="247"/>
      <c r="AK19" s="247"/>
      <c r="AL19" s="247"/>
      <c r="AM19" s="247"/>
      <c r="AN19" s="247"/>
      <c r="AO19" s="247"/>
      <c r="AP19" s="296"/>
    </row>
    <row r="20" spans="3:42" s="1" customFormat="1" ht="11.25" customHeight="1">
      <c r="C20" s="8"/>
      <c r="D20" s="315"/>
      <c r="E20" s="316"/>
      <c r="F20" s="317"/>
      <c r="G20" s="391" t="str">
        <f>IF(使用許可申請書!G20="○","○","")</f>
        <v/>
      </c>
      <c r="H20" s="392"/>
      <c r="I20" s="244" t="str">
        <f>使用許可申請書!I20</f>
        <v xml:space="preserve"> 体育室</v>
      </c>
      <c r="J20" s="244"/>
      <c r="K20" s="244"/>
      <c r="L20" s="244"/>
      <c r="M20" s="244"/>
      <c r="N20" s="244"/>
      <c r="O20" s="324"/>
      <c r="P20" s="391" t="str">
        <f>IF(使用許可申請書!P20="○","○","")</f>
        <v/>
      </c>
      <c r="Q20" s="392"/>
      <c r="R20" s="254" t="str">
        <f>使用許可申請書!R20</f>
        <v xml:space="preserve"> 市有グラウンド(有料)</v>
      </c>
      <c r="S20" s="255"/>
      <c r="T20" s="255"/>
      <c r="U20" s="255"/>
      <c r="V20" s="255"/>
      <c r="W20" s="255"/>
      <c r="X20" s="256"/>
      <c r="Y20" s="391" t="str">
        <f>IF(使用許可申請書!Y20="○","○","")</f>
        <v/>
      </c>
      <c r="Z20" s="392"/>
      <c r="AA20" s="244" t="str">
        <f>使用許可申請書!AA20</f>
        <v xml:space="preserve"> アスレチック</v>
      </c>
      <c r="AB20" s="244"/>
      <c r="AC20" s="244"/>
      <c r="AD20" s="244"/>
      <c r="AE20" s="244"/>
      <c r="AF20" s="244"/>
      <c r="AG20" s="324"/>
      <c r="AH20" s="391" t="str">
        <f>IF(使用許可申請書!AH20="○","○","")</f>
        <v/>
      </c>
      <c r="AI20" s="392"/>
      <c r="AJ20" s="243" t="s">
        <v>67</v>
      </c>
      <c r="AK20" s="244"/>
      <c r="AL20" s="244"/>
      <c r="AM20" s="244"/>
      <c r="AN20" s="244"/>
      <c r="AO20" s="244"/>
      <c r="AP20" s="323"/>
    </row>
    <row r="21" spans="3:42" s="1" customFormat="1" ht="11.25" customHeight="1">
      <c r="C21" s="8"/>
      <c r="D21" s="318"/>
      <c r="E21" s="319"/>
      <c r="F21" s="320"/>
      <c r="G21" s="64"/>
      <c r="H21" s="65"/>
      <c r="I21" s="247"/>
      <c r="J21" s="247"/>
      <c r="K21" s="247"/>
      <c r="L21" s="247"/>
      <c r="M21" s="247"/>
      <c r="N21" s="247"/>
      <c r="O21" s="322"/>
      <c r="P21" s="64"/>
      <c r="Q21" s="65"/>
      <c r="R21" s="257"/>
      <c r="S21" s="257"/>
      <c r="T21" s="257"/>
      <c r="U21" s="257"/>
      <c r="V21" s="257"/>
      <c r="W21" s="257"/>
      <c r="X21" s="258"/>
      <c r="Y21" s="64"/>
      <c r="Z21" s="65"/>
      <c r="AA21" s="247"/>
      <c r="AB21" s="247"/>
      <c r="AC21" s="247"/>
      <c r="AD21" s="247"/>
      <c r="AE21" s="247"/>
      <c r="AF21" s="247"/>
      <c r="AG21" s="322"/>
      <c r="AH21" s="64"/>
      <c r="AI21" s="65"/>
      <c r="AJ21" s="246"/>
      <c r="AK21" s="247"/>
      <c r="AL21" s="247"/>
      <c r="AM21" s="247"/>
      <c r="AN21" s="247"/>
      <c r="AO21" s="247"/>
      <c r="AP21" s="296"/>
    </row>
    <row r="22" spans="3:42" s="1" customFormat="1" ht="11.25" customHeight="1">
      <c r="C22" s="8"/>
      <c r="D22" s="195" t="str">
        <f>使用許可申請書!D22</f>
        <v>使用期間</v>
      </c>
      <c r="E22" s="196"/>
      <c r="F22" s="197"/>
      <c r="G22" s="38">
        <f>使用許可申請書!G22</f>
        <v>2024</v>
      </c>
      <c r="H22" s="39"/>
      <c r="I22" s="39"/>
      <c r="J22" s="39"/>
      <c r="K22" s="34" t="str">
        <f>使用許可申請書!K22</f>
        <v>年</v>
      </c>
      <c r="L22" s="34"/>
      <c r="M22" s="39">
        <f>使用許可申請書!M22</f>
        <v>1</v>
      </c>
      <c r="N22" s="39"/>
      <c r="O22" s="34" t="str">
        <f>使用許可申請書!O22</f>
        <v>月</v>
      </c>
      <c r="P22" s="34"/>
      <c r="Q22" s="39">
        <f>使用許可申請書!Q22</f>
        <v>1</v>
      </c>
      <c r="R22" s="39"/>
      <c r="S22" s="34" t="str">
        <f>使用許可申請書!S22</f>
        <v>日</v>
      </c>
      <c r="T22" s="34"/>
      <c r="U22" s="39" t="str">
        <f>使用許可申請書!U22</f>
        <v>月</v>
      </c>
      <c r="V22" s="39"/>
      <c r="W22" s="34" t="str">
        <f>使用許可申請書!W22</f>
        <v>曜日</v>
      </c>
      <c r="X22" s="34"/>
      <c r="Y22" s="393" t="str">
        <f>使用許可申請書!Y22</f>
        <v>午前</v>
      </c>
      <c r="Z22" s="393"/>
      <c r="AA22" s="39">
        <f>使用許可申請書!AA22</f>
        <v>10</v>
      </c>
      <c r="AB22" s="39"/>
      <c r="AC22" s="139" t="str">
        <f>使用許可申請書!AC22</f>
        <v>時</v>
      </c>
      <c r="AD22" s="395">
        <f>使用許可申請書!AD22</f>
        <v>0</v>
      </c>
      <c r="AE22" s="395"/>
      <c r="AF22" s="139" t="str">
        <f>使用許可申請書!AF22</f>
        <v>分</v>
      </c>
      <c r="AG22" s="34" t="str">
        <f>使用許可申請書!AG22</f>
        <v>入所</v>
      </c>
      <c r="AH22" s="34"/>
      <c r="AI22" s="34"/>
      <c r="AJ22" s="139"/>
      <c r="AK22" s="139"/>
      <c r="AL22" s="139"/>
      <c r="AM22" s="139"/>
      <c r="AN22" s="139"/>
      <c r="AO22" s="139"/>
      <c r="AP22" s="169"/>
    </row>
    <row r="23" spans="3:42" s="1" customFormat="1" ht="11.25" customHeight="1">
      <c r="C23" s="8"/>
      <c r="D23" s="198"/>
      <c r="E23" s="199"/>
      <c r="F23" s="200"/>
      <c r="G23" s="51"/>
      <c r="H23" s="53"/>
      <c r="I23" s="53"/>
      <c r="J23" s="53"/>
      <c r="K23" s="68"/>
      <c r="L23" s="68"/>
      <c r="M23" s="53"/>
      <c r="N23" s="53"/>
      <c r="O23" s="68"/>
      <c r="P23" s="68"/>
      <c r="Q23" s="53"/>
      <c r="R23" s="53"/>
      <c r="S23" s="68"/>
      <c r="T23" s="68"/>
      <c r="U23" s="53"/>
      <c r="V23" s="53"/>
      <c r="W23" s="68"/>
      <c r="X23" s="68"/>
      <c r="Y23" s="394"/>
      <c r="Z23" s="394"/>
      <c r="AA23" s="53"/>
      <c r="AB23" s="53"/>
      <c r="AC23" s="68"/>
      <c r="AD23" s="396"/>
      <c r="AE23" s="396"/>
      <c r="AF23" s="68"/>
      <c r="AG23" s="68"/>
      <c r="AH23" s="68"/>
      <c r="AI23" s="68"/>
      <c r="AJ23" s="125"/>
      <c r="AK23" s="125"/>
      <c r="AL23" s="125"/>
      <c r="AM23" s="125"/>
      <c r="AN23" s="125"/>
      <c r="AO23" s="125"/>
      <c r="AP23" s="170"/>
    </row>
    <row r="24" spans="3:42" s="1" customFormat="1" ht="11.25" customHeight="1">
      <c r="C24" s="8"/>
      <c r="D24" s="198"/>
      <c r="E24" s="199"/>
      <c r="F24" s="200"/>
      <c r="G24" s="397">
        <f>使用許可申請書!G24</f>
        <v>2024</v>
      </c>
      <c r="H24" s="398"/>
      <c r="I24" s="398"/>
      <c r="J24" s="398"/>
      <c r="K24" s="128" t="str">
        <f>使用許可申請書!K24</f>
        <v>年</v>
      </c>
      <c r="L24" s="128"/>
      <c r="M24" s="398">
        <f>使用許可申請書!M24</f>
        <v>1</v>
      </c>
      <c r="N24" s="398"/>
      <c r="O24" s="128" t="str">
        <f>使用許可申請書!O24</f>
        <v>月</v>
      </c>
      <c r="P24" s="128"/>
      <c r="Q24" s="398">
        <f>使用許可申請書!Q24</f>
        <v>1</v>
      </c>
      <c r="R24" s="398"/>
      <c r="S24" s="128" t="str">
        <f>使用許可申請書!S24</f>
        <v>日</v>
      </c>
      <c r="T24" s="128"/>
      <c r="U24" s="398" t="str">
        <f>使用許可申請書!U24</f>
        <v>月</v>
      </c>
      <c r="V24" s="398"/>
      <c r="W24" s="68" t="str">
        <f>使用許可申請書!W24</f>
        <v>曜日</v>
      </c>
      <c r="X24" s="68"/>
      <c r="Y24" s="394" t="str">
        <f>使用許可申請書!Y24</f>
        <v>午後</v>
      </c>
      <c r="Z24" s="394"/>
      <c r="AA24" s="53">
        <f>使用許可申請書!AA24</f>
        <v>5</v>
      </c>
      <c r="AB24" s="53"/>
      <c r="AC24" s="68" t="str">
        <f>使用許可申請書!AC24</f>
        <v>時</v>
      </c>
      <c r="AD24" s="396">
        <f>使用許可申請書!AD24</f>
        <v>0</v>
      </c>
      <c r="AE24" s="396"/>
      <c r="AF24" s="128" t="str">
        <f>使用許可申請書!AF24</f>
        <v>分</v>
      </c>
      <c r="AG24" s="68" t="str">
        <f>使用許可申請書!AG24</f>
        <v>退所</v>
      </c>
      <c r="AH24" s="68"/>
      <c r="AI24" s="68"/>
      <c r="AJ24" s="167" t="str">
        <f>使用許可申請書!AJ24</f>
        <v>日帰り</v>
      </c>
      <c r="AK24" s="167"/>
      <c r="AL24" s="167"/>
      <c r="AM24" s="167"/>
      <c r="AN24" s="167"/>
      <c r="AO24" s="167"/>
      <c r="AP24" s="168"/>
    </row>
    <row r="25" spans="3:42" s="1" customFormat="1" ht="11.25" customHeight="1">
      <c r="C25" s="8"/>
      <c r="D25" s="198"/>
      <c r="E25" s="199"/>
      <c r="F25" s="200"/>
      <c r="G25" s="399"/>
      <c r="H25" s="394"/>
      <c r="I25" s="394"/>
      <c r="J25" s="394"/>
      <c r="K25" s="125"/>
      <c r="L25" s="125"/>
      <c r="M25" s="394"/>
      <c r="N25" s="394"/>
      <c r="O25" s="125"/>
      <c r="P25" s="125"/>
      <c r="Q25" s="394"/>
      <c r="R25" s="394"/>
      <c r="S25" s="125"/>
      <c r="T25" s="125"/>
      <c r="U25" s="394"/>
      <c r="V25" s="394"/>
      <c r="W25" s="68"/>
      <c r="X25" s="68"/>
      <c r="Y25" s="394"/>
      <c r="Z25" s="394"/>
      <c r="AA25" s="53"/>
      <c r="AB25" s="53"/>
      <c r="AC25" s="125"/>
      <c r="AD25" s="396"/>
      <c r="AE25" s="396"/>
      <c r="AF25" s="125"/>
      <c r="AG25" s="68"/>
      <c r="AH25" s="68"/>
      <c r="AI25" s="68"/>
      <c r="AJ25" s="167"/>
      <c r="AK25" s="167"/>
      <c r="AL25" s="167"/>
      <c r="AM25" s="167"/>
      <c r="AN25" s="167"/>
      <c r="AO25" s="167"/>
      <c r="AP25" s="168"/>
    </row>
    <row r="26" spans="3:42" s="1" customFormat="1" ht="11.25" customHeight="1">
      <c r="C26" s="8"/>
      <c r="D26" s="249" t="s">
        <v>48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1"/>
    </row>
    <row r="27" spans="3:42" s="1" customFormat="1" ht="11.25" customHeight="1">
      <c r="C27" s="8"/>
      <c r="D27" s="195" t="s">
        <v>30</v>
      </c>
      <c r="E27" s="196"/>
      <c r="F27" s="196"/>
      <c r="G27" s="197"/>
      <c r="H27" s="147" t="s">
        <v>57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9"/>
      <c r="AI27" s="351" t="s">
        <v>56</v>
      </c>
      <c r="AJ27" s="250"/>
      <c r="AK27" s="250"/>
      <c r="AL27" s="352"/>
      <c r="AM27" s="400" t="s">
        <v>58</v>
      </c>
      <c r="AN27" s="250"/>
      <c r="AO27" s="250"/>
      <c r="AP27" s="251"/>
    </row>
    <row r="28" spans="3:42" s="1" customFormat="1" ht="14.25" customHeight="1">
      <c r="D28" s="198"/>
      <c r="E28" s="357"/>
      <c r="F28" s="357"/>
      <c r="G28" s="200"/>
      <c r="H28" s="61" t="s">
        <v>49</v>
      </c>
      <c r="I28" s="353"/>
      <c r="J28" s="151"/>
      <c r="K28" s="61" t="s">
        <v>82</v>
      </c>
      <c r="L28" s="150"/>
      <c r="M28" s="150"/>
      <c r="N28" s="150"/>
      <c r="O28" s="150"/>
      <c r="P28" s="150"/>
      <c r="Q28" s="150"/>
      <c r="R28" s="150"/>
      <c r="S28" s="151"/>
      <c r="T28" s="63" t="s">
        <v>50</v>
      </c>
      <c r="U28" s="150"/>
      <c r="V28" s="150"/>
      <c r="W28" s="150"/>
      <c r="X28" s="150"/>
      <c r="Y28" s="150"/>
      <c r="Z28" s="150"/>
      <c r="AA28" s="150"/>
      <c r="AB28" s="151"/>
      <c r="AC28" s="178" t="s">
        <v>51</v>
      </c>
      <c r="AD28" s="179"/>
      <c r="AE28" s="179"/>
      <c r="AF28" s="179"/>
      <c r="AG28" s="179"/>
      <c r="AH28" s="180"/>
      <c r="AI28" s="354" t="s">
        <v>49</v>
      </c>
      <c r="AJ28" s="355"/>
      <c r="AK28" s="354" t="s">
        <v>55</v>
      </c>
      <c r="AL28" s="355"/>
      <c r="AM28" s="354" t="s">
        <v>49</v>
      </c>
      <c r="AN28" s="355"/>
      <c r="AO28" s="354" t="s">
        <v>55</v>
      </c>
      <c r="AP28" s="356"/>
    </row>
    <row r="29" spans="3:42" s="1" customFormat="1" ht="14.25" customHeight="1">
      <c r="D29" s="198"/>
      <c r="E29" s="357"/>
      <c r="F29" s="357"/>
      <c r="G29" s="200"/>
      <c r="H29" s="63"/>
      <c r="I29" s="150"/>
      <c r="J29" s="151"/>
      <c r="K29" s="64"/>
      <c r="L29" s="152"/>
      <c r="M29" s="152"/>
      <c r="N29" s="152"/>
      <c r="O29" s="152"/>
      <c r="P29" s="152"/>
      <c r="Q29" s="152"/>
      <c r="R29" s="152"/>
      <c r="S29" s="153"/>
      <c r="T29" s="64"/>
      <c r="U29" s="152"/>
      <c r="V29" s="152"/>
      <c r="W29" s="152"/>
      <c r="X29" s="152"/>
      <c r="Y29" s="152"/>
      <c r="Z29" s="152"/>
      <c r="AA29" s="152"/>
      <c r="AB29" s="153"/>
      <c r="AC29" s="181"/>
      <c r="AD29" s="182"/>
      <c r="AE29" s="182"/>
      <c r="AF29" s="182"/>
      <c r="AG29" s="182"/>
      <c r="AH29" s="183"/>
      <c r="AI29" s="63"/>
      <c r="AJ29" s="151"/>
      <c r="AK29" s="63"/>
      <c r="AL29" s="151"/>
      <c r="AM29" s="63"/>
      <c r="AN29" s="151"/>
      <c r="AO29" s="63"/>
      <c r="AP29" s="185"/>
    </row>
    <row r="30" spans="3:42" s="1" customFormat="1" ht="11.25" customHeight="1">
      <c r="D30" s="358"/>
      <c r="E30" s="359"/>
      <c r="F30" s="359"/>
      <c r="G30" s="360"/>
      <c r="H30" s="64"/>
      <c r="I30" s="152"/>
      <c r="J30" s="153"/>
      <c r="K30" s="56" t="s">
        <v>52</v>
      </c>
      <c r="L30" s="134"/>
      <c r="M30" s="202"/>
      <c r="N30" s="54" t="s">
        <v>53</v>
      </c>
      <c r="O30" s="54"/>
      <c r="P30" s="55"/>
      <c r="Q30" s="56" t="s">
        <v>54</v>
      </c>
      <c r="R30" s="54"/>
      <c r="S30" s="55"/>
      <c r="T30" s="56" t="s">
        <v>52</v>
      </c>
      <c r="U30" s="134"/>
      <c r="V30" s="202"/>
      <c r="W30" s="54" t="s">
        <v>53</v>
      </c>
      <c r="X30" s="54"/>
      <c r="Y30" s="55"/>
      <c r="Z30" s="56" t="s">
        <v>54</v>
      </c>
      <c r="AA30" s="54"/>
      <c r="AB30" s="55"/>
      <c r="AC30" s="56" t="s">
        <v>52</v>
      </c>
      <c r="AD30" s="177"/>
      <c r="AE30" s="54" t="s">
        <v>53</v>
      </c>
      <c r="AF30" s="55"/>
      <c r="AG30" s="54" t="s">
        <v>54</v>
      </c>
      <c r="AH30" s="55"/>
      <c r="AI30" s="64"/>
      <c r="AJ30" s="153"/>
      <c r="AK30" s="64"/>
      <c r="AL30" s="153"/>
      <c r="AM30" s="64"/>
      <c r="AN30" s="153"/>
      <c r="AO30" s="64"/>
      <c r="AP30" s="186"/>
    </row>
    <row r="31" spans="3:42" s="1" customFormat="1" ht="11.25" customHeight="1">
      <c r="D31" s="205">
        <f>使用許可申請書!D31:E32</f>
        <v>1</v>
      </c>
      <c r="E31" s="206"/>
      <c r="F31" s="193">
        <f>使用許可申請書!F31:G32</f>
        <v>1</v>
      </c>
      <c r="G31" s="194"/>
      <c r="H31" s="46" t="str">
        <f>IF(使用許可申請書!H31:J32&lt;&gt;"",使用許可申請書!H31:J32,"")</f>
        <v/>
      </c>
      <c r="I31" s="34"/>
      <c r="J31" s="47"/>
      <c r="K31" s="46" t="str">
        <f>IF(使用許可申請書!K31:M32&lt;&gt;"",使用許可申請書!K31:M32,"")</f>
        <v/>
      </c>
      <c r="L31" s="34"/>
      <c r="M31" s="59"/>
      <c r="N31" s="347" t="str">
        <f>IF(使用許可申請書!N31:P32&lt;&gt;"",使用許可申請書!N31:P32,"")</f>
        <v/>
      </c>
      <c r="O31" s="34"/>
      <c r="P31" s="47"/>
      <c r="Q31" s="46" t="str">
        <f>IF(SUM(K31:P32)&lt;&gt;0,SUM(K31:P32),"")</f>
        <v/>
      </c>
      <c r="R31" s="34"/>
      <c r="S31" s="47"/>
      <c r="T31" s="46" t="str">
        <f>IF(使用許可申請書!T31:V32&lt;&gt;"",使用許可申請書!T31:V32,"")</f>
        <v/>
      </c>
      <c r="U31" s="34"/>
      <c r="V31" s="59"/>
      <c r="W31" s="347" t="str">
        <f>IF(使用許可申請書!W31:Y32&lt;&gt;"",使用許可申請書!W31:Y32,"")</f>
        <v/>
      </c>
      <c r="X31" s="34"/>
      <c r="Y31" s="47"/>
      <c r="Z31" s="46" t="str">
        <f>IF(SUM(T31:Y32)&lt;&gt;0,SUM(T31:Y32),"")</f>
        <v/>
      </c>
      <c r="AA31" s="34"/>
      <c r="AB31" s="47"/>
      <c r="AC31" s="46" t="str">
        <f>IF(使用許可申請書!AC31:AD32&lt;&gt;"",使用許可申請書!AC31:AD32,"")</f>
        <v/>
      </c>
      <c r="AD31" s="59"/>
      <c r="AE31" s="34" t="str">
        <f>IF(使用許可申請書!AE31:AF32&lt;&gt;"",使用許可申請書!AE31:AF32,"")</f>
        <v/>
      </c>
      <c r="AF31" s="34"/>
      <c r="AG31" s="46" t="str">
        <f>IF(SUM(AC31:AF32)&lt;&gt;0,SUM(AC31:AF32),"")</f>
        <v/>
      </c>
      <c r="AH31" s="34"/>
      <c r="AI31" s="46" t="str">
        <f>IF(使用許可申請書!AI31:AJ32&lt;&gt;"",使用許可申請書!AI31:AJ32,"")</f>
        <v/>
      </c>
      <c r="AJ31" s="34"/>
      <c r="AK31" s="46" t="str">
        <f>IF(使用許可申請書!AK31:AL32&lt;&gt;"",使用許可申請書!AK31:AL32,"")</f>
        <v/>
      </c>
      <c r="AL31" s="34"/>
      <c r="AM31" s="46" t="str">
        <f>IF(使用許可申請書!AM31:AN32&lt;&gt;"",使用許可申請書!AM31:AN32,"")</f>
        <v/>
      </c>
      <c r="AN31" s="34"/>
      <c r="AO31" s="46" t="str">
        <f>IF(使用許可申請書!AO31:AP32&lt;&gt;"",使用許可申請書!AO31:AP32,"")</f>
        <v/>
      </c>
      <c r="AP31" s="35"/>
    </row>
    <row r="32" spans="3:42" s="1" customFormat="1" ht="11.25" customHeight="1">
      <c r="D32" s="205"/>
      <c r="E32" s="206"/>
      <c r="F32" s="193"/>
      <c r="G32" s="194"/>
      <c r="H32" s="48"/>
      <c r="I32" s="49"/>
      <c r="J32" s="50"/>
      <c r="K32" s="48"/>
      <c r="L32" s="49"/>
      <c r="M32" s="220"/>
      <c r="N32" s="350"/>
      <c r="O32" s="49"/>
      <c r="P32" s="50"/>
      <c r="Q32" s="48"/>
      <c r="R32" s="49"/>
      <c r="S32" s="50"/>
      <c r="T32" s="48"/>
      <c r="U32" s="49"/>
      <c r="V32" s="220"/>
      <c r="W32" s="350"/>
      <c r="X32" s="49"/>
      <c r="Y32" s="50"/>
      <c r="Z32" s="48"/>
      <c r="AA32" s="49"/>
      <c r="AB32" s="50"/>
      <c r="AC32" s="74"/>
      <c r="AD32" s="83"/>
      <c r="AE32" s="68"/>
      <c r="AF32" s="68"/>
      <c r="AG32" s="74"/>
      <c r="AH32" s="68"/>
      <c r="AI32" s="74"/>
      <c r="AJ32" s="68"/>
      <c r="AK32" s="74"/>
      <c r="AL32" s="68"/>
      <c r="AM32" s="74"/>
      <c r="AN32" s="68"/>
      <c r="AO32" s="74"/>
      <c r="AP32" s="349"/>
    </row>
    <row r="33" spans="4:42" s="1" customFormat="1" ht="11.25" customHeight="1">
      <c r="D33" s="111" t="str">
        <f>使用許可申請書!D33:E34</f>
        <v/>
      </c>
      <c r="E33" s="112"/>
      <c r="F33" s="193" t="str">
        <f>使用許可申請書!F33:G34</f>
        <v/>
      </c>
      <c r="G33" s="194"/>
      <c r="H33" s="46" t="str">
        <f>IF(使用許可申請書!H33:J34&lt;&gt;"",使用許可申請書!H33:J34,"")</f>
        <v/>
      </c>
      <c r="I33" s="34"/>
      <c r="J33" s="47"/>
      <c r="K33" s="46" t="str">
        <f>IF(使用許可申請書!K33:M34&lt;&gt;"",使用許可申請書!K33:M34,"")</f>
        <v/>
      </c>
      <c r="L33" s="34"/>
      <c r="M33" s="59"/>
      <c r="N33" s="347" t="str">
        <f>IF(使用許可申請書!N33:P34&lt;&gt;"",使用許可申請書!N33:P34,"")</f>
        <v/>
      </c>
      <c r="O33" s="34"/>
      <c r="P33" s="47"/>
      <c r="Q33" s="46" t="str">
        <f>IF(SUM(K33:P34)&lt;&gt;0,SUM(K33:P34),"")</f>
        <v/>
      </c>
      <c r="R33" s="34"/>
      <c r="S33" s="47"/>
      <c r="T33" s="46" t="str">
        <f>IF(使用許可申請書!T33:V34&lt;&gt;"",使用許可申請書!T33:V34,"")</f>
        <v/>
      </c>
      <c r="U33" s="34"/>
      <c r="V33" s="59"/>
      <c r="W33" s="347" t="str">
        <f>IF(使用許可申請書!W33:Y34&lt;&gt;"",使用許可申請書!W33:Y34,"")</f>
        <v/>
      </c>
      <c r="X33" s="34"/>
      <c r="Y33" s="47"/>
      <c r="Z33" s="46" t="str">
        <f>IF(SUM(T33:Y34)&lt;&gt;0,SUM(T33:Y34),"")</f>
        <v/>
      </c>
      <c r="AA33" s="34"/>
      <c r="AB33" s="47"/>
      <c r="AC33" s="46" t="str">
        <f>IF(使用許可申請書!AC33:AD34&lt;&gt;"",使用許可申請書!AC33:AD34,"")</f>
        <v/>
      </c>
      <c r="AD33" s="59"/>
      <c r="AE33" s="34" t="str">
        <f>IF(使用許可申請書!AE33:AF34&lt;&gt;"",使用許可申請書!AE33:AF34,"")</f>
        <v/>
      </c>
      <c r="AF33" s="34"/>
      <c r="AG33" s="46" t="str">
        <f>IF(SUM(AC33:AF34)&lt;&gt;0,SUM(AC33:AF34),"")</f>
        <v/>
      </c>
      <c r="AH33" s="34"/>
      <c r="AI33" s="46" t="str">
        <f>IF(使用許可申請書!AI33:AJ34&lt;&gt;"",使用許可申請書!AI33:AJ34,"")</f>
        <v/>
      </c>
      <c r="AJ33" s="34"/>
      <c r="AK33" s="46" t="str">
        <f>IF(使用許可申請書!AK33:AL34&lt;&gt;"",使用許可申請書!AK33:AL34,"")</f>
        <v/>
      </c>
      <c r="AL33" s="34"/>
      <c r="AM33" s="46" t="str">
        <f>IF(使用許可申請書!AM33:AN34&lt;&gt;"",使用許可申請書!AM33:AN34,"")</f>
        <v/>
      </c>
      <c r="AN33" s="34"/>
      <c r="AO33" s="46" t="str">
        <f>IF(使用許可申請書!AO33:AP34&lt;&gt;"",使用許可申請書!AO33:AP34,"")</f>
        <v/>
      </c>
      <c r="AP33" s="35"/>
    </row>
    <row r="34" spans="4:42" s="1" customFormat="1" ht="11.25" customHeight="1">
      <c r="D34" s="113"/>
      <c r="E34" s="114"/>
      <c r="F34" s="193"/>
      <c r="G34" s="194"/>
      <c r="H34" s="48"/>
      <c r="I34" s="49"/>
      <c r="J34" s="50"/>
      <c r="K34" s="48"/>
      <c r="L34" s="49"/>
      <c r="M34" s="220"/>
      <c r="N34" s="350"/>
      <c r="O34" s="49"/>
      <c r="P34" s="50"/>
      <c r="Q34" s="48"/>
      <c r="R34" s="49"/>
      <c r="S34" s="50"/>
      <c r="T34" s="48"/>
      <c r="U34" s="49"/>
      <c r="V34" s="220"/>
      <c r="W34" s="350"/>
      <c r="X34" s="49"/>
      <c r="Y34" s="50"/>
      <c r="Z34" s="48"/>
      <c r="AA34" s="49"/>
      <c r="AB34" s="50"/>
      <c r="AC34" s="74"/>
      <c r="AD34" s="83"/>
      <c r="AE34" s="68"/>
      <c r="AF34" s="68"/>
      <c r="AG34" s="74"/>
      <c r="AH34" s="68"/>
      <c r="AI34" s="74"/>
      <c r="AJ34" s="68"/>
      <c r="AK34" s="74"/>
      <c r="AL34" s="68"/>
      <c r="AM34" s="74"/>
      <c r="AN34" s="68"/>
      <c r="AO34" s="74"/>
      <c r="AP34" s="349"/>
    </row>
    <row r="35" spans="4:42" s="1" customFormat="1" ht="11.25" customHeight="1">
      <c r="D35" s="111" t="str">
        <f>使用許可申請書!D35:E36</f>
        <v/>
      </c>
      <c r="E35" s="112"/>
      <c r="F35" s="193" t="str">
        <f>使用許可申請書!F35:G36</f>
        <v/>
      </c>
      <c r="G35" s="194"/>
      <c r="H35" s="46" t="str">
        <f>IF(使用許可申請書!H35:J36&lt;&gt;"",使用許可申請書!H35:J36,"")</f>
        <v/>
      </c>
      <c r="I35" s="34"/>
      <c r="J35" s="47"/>
      <c r="K35" s="46" t="str">
        <f>IF(使用許可申請書!K35:M36&lt;&gt;"",使用許可申請書!K35:M36,"")</f>
        <v/>
      </c>
      <c r="L35" s="34"/>
      <c r="M35" s="59"/>
      <c r="N35" s="347" t="str">
        <f>IF(使用許可申請書!N35:P36&lt;&gt;"",使用許可申請書!N35:P36,"")</f>
        <v/>
      </c>
      <c r="O35" s="34"/>
      <c r="P35" s="47"/>
      <c r="Q35" s="46" t="str">
        <f>IF(SUM(K35:P36)&lt;&gt;0,SUM(K35:P36),"")</f>
        <v/>
      </c>
      <c r="R35" s="34"/>
      <c r="S35" s="47"/>
      <c r="T35" s="46" t="str">
        <f>IF(使用許可申請書!T35:V36&lt;&gt;"",使用許可申請書!T35:V36,"")</f>
        <v/>
      </c>
      <c r="U35" s="34"/>
      <c r="V35" s="59"/>
      <c r="W35" s="347" t="str">
        <f>IF(使用許可申請書!W35:Y36&lt;&gt;"",使用許可申請書!W35:Y36,"")</f>
        <v/>
      </c>
      <c r="X35" s="34"/>
      <c r="Y35" s="47"/>
      <c r="Z35" s="46" t="str">
        <f>IF(SUM(T35:Y36)&lt;&gt;0,SUM(T35:Y36),"")</f>
        <v/>
      </c>
      <c r="AA35" s="34"/>
      <c r="AB35" s="47"/>
      <c r="AC35" s="46" t="str">
        <f>IF(使用許可申請書!AC35:AD36&lt;&gt;"",使用許可申請書!AC35:AD36,"")</f>
        <v/>
      </c>
      <c r="AD35" s="59"/>
      <c r="AE35" s="34" t="str">
        <f>IF(使用許可申請書!AE35:AF36&lt;&gt;"",使用許可申請書!AE35:AF36,"")</f>
        <v/>
      </c>
      <c r="AF35" s="34"/>
      <c r="AG35" s="46" t="str">
        <f>IF(SUM(AC35:AF36)&lt;&gt;0,SUM(AC35:AF36),"")</f>
        <v/>
      </c>
      <c r="AH35" s="34"/>
      <c r="AI35" s="46" t="str">
        <f>IF(使用許可申請書!AI35:AJ36&lt;&gt;"",使用許可申請書!AI35:AJ36,"")</f>
        <v/>
      </c>
      <c r="AJ35" s="34"/>
      <c r="AK35" s="46" t="str">
        <f>IF(使用許可申請書!AK35:AL36&lt;&gt;"",使用許可申請書!AK35:AL36,"")</f>
        <v/>
      </c>
      <c r="AL35" s="34"/>
      <c r="AM35" s="46" t="str">
        <f>IF(使用許可申請書!AM35:AN36&lt;&gt;"",使用許可申請書!AM35:AN36,"")</f>
        <v/>
      </c>
      <c r="AN35" s="34"/>
      <c r="AO35" s="46" t="str">
        <f>IF(使用許可申請書!AO35:AP36&lt;&gt;"",使用許可申請書!AO35:AP36,"")</f>
        <v/>
      </c>
      <c r="AP35" s="35"/>
    </row>
    <row r="36" spans="4:42" s="1" customFormat="1" ht="11.25" customHeight="1">
      <c r="D36" s="113"/>
      <c r="E36" s="114"/>
      <c r="F36" s="193"/>
      <c r="G36" s="194"/>
      <c r="H36" s="48"/>
      <c r="I36" s="49"/>
      <c r="J36" s="50"/>
      <c r="K36" s="48"/>
      <c r="L36" s="49"/>
      <c r="M36" s="220"/>
      <c r="N36" s="350"/>
      <c r="O36" s="49"/>
      <c r="P36" s="50"/>
      <c r="Q36" s="48"/>
      <c r="R36" s="49"/>
      <c r="S36" s="50"/>
      <c r="T36" s="48"/>
      <c r="U36" s="49"/>
      <c r="V36" s="220"/>
      <c r="W36" s="350"/>
      <c r="X36" s="49"/>
      <c r="Y36" s="50"/>
      <c r="Z36" s="48"/>
      <c r="AA36" s="49"/>
      <c r="AB36" s="50"/>
      <c r="AC36" s="74"/>
      <c r="AD36" s="83"/>
      <c r="AE36" s="68"/>
      <c r="AF36" s="68"/>
      <c r="AG36" s="74"/>
      <c r="AH36" s="68"/>
      <c r="AI36" s="74"/>
      <c r="AJ36" s="68"/>
      <c r="AK36" s="74"/>
      <c r="AL36" s="68"/>
      <c r="AM36" s="74"/>
      <c r="AN36" s="68"/>
      <c r="AO36" s="74"/>
      <c r="AP36" s="349"/>
    </row>
    <row r="37" spans="4:42" s="1" customFormat="1" ht="11.25" customHeight="1">
      <c r="D37" s="111" t="str">
        <f>使用許可申請書!D37:E38</f>
        <v/>
      </c>
      <c r="E37" s="112"/>
      <c r="F37" s="193" t="str">
        <f>使用許可申請書!F37:G38</f>
        <v/>
      </c>
      <c r="G37" s="194"/>
      <c r="H37" s="46" t="str">
        <f>IF(使用許可申請書!H37:J38&lt;&gt;"",使用許可申請書!H37:J38,"")</f>
        <v/>
      </c>
      <c r="I37" s="34"/>
      <c r="J37" s="47"/>
      <c r="K37" s="46" t="str">
        <f>IF(使用許可申請書!K37:M38&lt;&gt;"",使用許可申請書!K37:M38,"")</f>
        <v/>
      </c>
      <c r="L37" s="34"/>
      <c r="M37" s="59"/>
      <c r="N37" s="347" t="str">
        <f>IF(使用許可申請書!N37:P38&lt;&gt;"",使用許可申請書!N37:P38,"")</f>
        <v/>
      </c>
      <c r="O37" s="34"/>
      <c r="P37" s="47"/>
      <c r="Q37" s="46" t="str">
        <f>IF(SUM(K37:P38)&lt;&gt;0,SUM(K37:P38),"")</f>
        <v/>
      </c>
      <c r="R37" s="34"/>
      <c r="S37" s="47"/>
      <c r="T37" s="46" t="str">
        <f>IF(使用許可申請書!T37:V38&lt;&gt;"",使用許可申請書!T37:V38,"")</f>
        <v/>
      </c>
      <c r="U37" s="34"/>
      <c r="V37" s="59"/>
      <c r="W37" s="347" t="str">
        <f>IF(使用許可申請書!W37:Y38&lt;&gt;"",使用許可申請書!W37:Y38,"")</f>
        <v/>
      </c>
      <c r="X37" s="34"/>
      <c r="Y37" s="47"/>
      <c r="Z37" s="46" t="str">
        <f>IF(SUM(T37:Y38)&lt;&gt;0,SUM(T37:Y38),"")</f>
        <v/>
      </c>
      <c r="AA37" s="34"/>
      <c r="AB37" s="47"/>
      <c r="AC37" s="46" t="str">
        <f>IF(使用許可申請書!AC37:AD38&lt;&gt;"",使用許可申請書!AC37:AD38,"")</f>
        <v/>
      </c>
      <c r="AD37" s="59"/>
      <c r="AE37" s="34" t="str">
        <f>IF(使用許可申請書!AE37:AF38&lt;&gt;"",使用許可申請書!AE37:AF38,"")</f>
        <v/>
      </c>
      <c r="AF37" s="34"/>
      <c r="AG37" s="46" t="str">
        <f>IF(SUM(AC37:AF38)&lt;&gt;0,SUM(AC37:AF38),"")</f>
        <v/>
      </c>
      <c r="AH37" s="34"/>
      <c r="AI37" s="46" t="str">
        <f>IF(使用許可申請書!AI37:AJ38&lt;&gt;"",使用許可申請書!AI37:AJ38,"")</f>
        <v/>
      </c>
      <c r="AJ37" s="34"/>
      <c r="AK37" s="46" t="str">
        <f>IF(使用許可申請書!AK37:AL38&lt;&gt;"",使用許可申請書!AK37:AL38,"")</f>
        <v/>
      </c>
      <c r="AL37" s="34"/>
      <c r="AM37" s="46" t="str">
        <f>IF(使用許可申請書!AM37:AN38&lt;&gt;"",使用許可申請書!AM37:AN38,"")</f>
        <v/>
      </c>
      <c r="AN37" s="34"/>
      <c r="AO37" s="46" t="str">
        <f>IF(使用許可申請書!AO37:AP38&lt;&gt;"",使用許可申請書!AO37:AP38,"")</f>
        <v/>
      </c>
      <c r="AP37" s="35"/>
    </row>
    <row r="38" spans="4:42" s="1" customFormat="1" ht="11.25" customHeight="1">
      <c r="D38" s="113"/>
      <c r="E38" s="114"/>
      <c r="F38" s="193"/>
      <c r="G38" s="194"/>
      <c r="H38" s="48"/>
      <c r="I38" s="49"/>
      <c r="J38" s="50"/>
      <c r="K38" s="48"/>
      <c r="L38" s="49"/>
      <c r="M38" s="220"/>
      <c r="N38" s="350"/>
      <c r="O38" s="49"/>
      <c r="P38" s="50"/>
      <c r="Q38" s="48"/>
      <c r="R38" s="49"/>
      <c r="S38" s="50"/>
      <c r="T38" s="48"/>
      <c r="U38" s="49"/>
      <c r="V38" s="220"/>
      <c r="W38" s="350"/>
      <c r="X38" s="49"/>
      <c r="Y38" s="50"/>
      <c r="Z38" s="48"/>
      <c r="AA38" s="49"/>
      <c r="AB38" s="50"/>
      <c r="AC38" s="74"/>
      <c r="AD38" s="83"/>
      <c r="AE38" s="68"/>
      <c r="AF38" s="68"/>
      <c r="AG38" s="74"/>
      <c r="AH38" s="68"/>
      <c r="AI38" s="74"/>
      <c r="AJ38" s="68"/>
      <c r="AK38" s="74"/>
      <c r="AL38" s="68"/>
      <c r="AM38" s="74"/>
      <c r="AN38" s="68"/>
      <c r="AO38" s="74"/>
      <c r="AP38" s="349"/>
    </row>
    <row r="39" spans="4:42" s="1" customFormat="1" ht="11.25" customHeight="1">
      <c r="D39" s="111" t="str">
        <f>使用許可申請書!D39:E40</f>
        <v/>
      </c>
      <c r="E39" s="112"/>
      <c r="F39" s="193" t="str">
        <f>使用許可申請書!F39:G40</f>
        <v/>
      </c>
      <c r="G39" s="194"/>
      <c r="H39" s="46" t="str">
        <f>IF(使用許可申請書!H39:J40&lt;&gt;"",使用許可申請書!H39:J40,"")</f>
        <v/>
      </c>
      <c r="I39" s="34"/>
      <c r="J39" s="47"/>
      <c r="K39" s="46" t="str">
        <f>IF(使用許可申請書!K39:M40&lt;&gt;"",使用許可申請書!K39:M40,"")</f>
        <v/>
      </c>
      <c r="L39" s="34"/>
      <c r="M39" s="59"/>
      <c r="N39" s="347" t="str">
        <f>IF(使用許可申請書!N39:P40&lt;&gt;"",使用許可申請書!N39:P40,"")</f>
        <v/>
      </c>
      <c r="O39" s="34"/>
      <c r="P39" s="47"/>
      <c r="Q39" s="46" t="str">
        <f>IF(SUM(K39:P40)&lt;&gt;0,SUM(K39:P40),"")</f>
        <v/>
      </c>
      <c r="R39" s="34"/>
      <c r="S39" s="47"/>
      <c r="T39" s="46" t="str">
        <f>IF(使用許可申請書!T39:V40&lt;&gt;"",使用許可申請書!T39:V40,"")</f>
        <v/>
      </c>
      <c r="U39" s="34"/>
      <c r="V39" s="59"/>
      <c r="W39" s="347" t="str">
        <f>IF(使用許可申請書!W39:Y40&lt;&gt;"",使用許可申請書!W39:Y40,"")</f>
        <v/>
      </c>
      <c r="X39" s="34"/>
      <c r="Y39" s="47"/>
      <c r="Z39" s="46" t="str">
        <f>IF(SUM(T39:Y40)&lt;&gt;0,SUM(T39:Y40),"")</f>
        <v/>
      </c>
      <c r="AA39" s="34"/>
      <c r="AB39" s="47"/>
      <c r="AC39" s="46" t="str">
        <f>IF(使用許可申請書!AC39:AD40&lt;&gt;"",使用許可申請書!AC39:AD40,"")</f>
        <v/>
      </c>
      <c r="AD39" s="59"/>
      <c r="AE39" s="34" t="str">
        <f>IF(使用許可申請書!AE39:AF40&lt;&gt;"",使用許可申請書!AE39:AF40,"")</f>
        <v/>
      </c>
      <c r="AF39" s="34"/>
      <c r="AG39" s="46" t="str">
        <f>IF(SUM(AC39:AF40)&lt;&gt;0,SUM(AC39:AF40),"")</f>
        <v/>
      </c>
      <c r="AH39" s="34"/>
      <c r="AI39" s="46" t="str">
        <f>IF(使用許可申請書!AI39:AJ40&lt;&gt;"",使用許可申請書!AI39:AJ40,"")</f>
        <v/>
      </c>
      <c r="AJ39" s="34"/>
      <c r="AK39" s="46" t="str">
        <f>IF(使用許可申請書!AK39:AL40&lt;&gt;"",使用許可申請書!AK39:AL40,"")</f>
        <v/>
      </c>
      <c r="AL39" s="34"/>
      <c r="AM39" s="46" t="str">
        <f>IF(使用許可申請書!AM39:AN40&lt;&gt;"",使用許可申請書!AM39:AN40,"")</f>
        <v/>
      </c>
      <c r="AN39" s="34"/>
      <c r="AO39" s="46" t="str">
        <f>IF(使用許可申請書!AO39:AP40&lt;&gt;"",使用許可申請書!AO39:AP40,"")</f>
        <v/>
      </c>
      <c r="AP39" s="35"/>
    </row>
    <row r="40" spans="4:42" s="1" customFormat="1" ht="11.25" customHeight="1">
      <c r="D40" s="113"/>
      <c r="E40" s="114"/>
      <c r="F40" s="193"/>
      <c r="G40" s="194"/>
      <c r="H40" s="48"/>
      <c r="I40" s="49"/>
      <c r="J40" s="50"/>
      <c r="K40" s="48"/>
      <c r="L40" s="49"/>
      <c r="M40" s="220"/>
      <c r="N40" s="350"/>
      <c r="O40" s="49"/>
      <c r="P40" s="50"/>
      <c r="Q40" s="48"/>
      <c r="R40" s="49"/>
      <c r="S40" s="50"/>
      <c r="T40" s="48"/>
      <c r="U40" s="49"/>
      <c r="V40" s="220"/>
      <c r="W40" s="350"/>
      <c r="X40" s="49"/>
      <c r="Y40" s="50"/>
      <c r="Z40" s="48"/>
      <c r="AA40" s="49"/>
      <c r="AB40" s="50"/>
      <c r="AC40" s="74"/>
      <c r="AD40" s="83"/>
      <c r="AE40" s="68"/>
      <c r="AF40" s="68"/>
      <c r="AG40" s="74"/>
      <c r="AH40" s="68"/>
      <c r="AI40" s="74"/>
      <c r="AJ40" s="68"/>
      <c r="AK40" s="74"/>
      <c r="AL40" s="68"/>
      <c r="AM40" s="74"/>
      <c r="AN40" s="68"/>
      <c r="AO40" s="74"/>
      <c r="AP40" s="349"/>
    </row>
    <row r="41" spans="4:42" s="1" customFormat="1" ht="11.25" customHeight="1">
      <c r="D41" s="111" t="str">
        <f>使用許可申請書!D41:E42</f>
        <v/>
      </c>
      <c r="E41" s="112"/>
      <c r="F41" s="193" t="str">
        <f>使用許可申請書!F41:G42</f>
        <v/>
      </c>
      <c r="G41" s="194"/>
      <c r="H41" s="46" t="str">
        <f>IF(使用許可申請書!H41:J42&lt;&gt;"",使用許可申請書!H41:J42,"")</f>
        <v/>
      </c>
      <c r="I41" s="34"/>
      <c r="J41" s="47"/>
      <c r="K41" s="46" t="str">
        <f>IF(使用許可申請書!K41:M42&lt;&gt;"",使用許可申請書!K41:M42,"")</f>
        <v/>
      </c>
      <c r="L41" s="34"/>
      <c r="M41" s="59"/>
      <c r="N41" s="347" t="str">
        <f>IF(使用許可申請書!N41:P42&lt;&gt;"",使用許可申請書!N41:P42,"")</f>
        <v/>
      </c>
      <c r="O41" s="34"/>
      <c r="P41" s="47"/>
      <c r="Q41" s="46" t="str">
        <f>IF(SUM(K41:P42)&lt;&gt;0,SUM(K41:P42),"")</f>
        <v/>
      </c>
      <c r="R41" s="34"/>
      <c r="S41" s="47"/>
      <c r="T41" s="46" t="str">
        <f>IF(使用許可申請書!T41:V42&lt;&gt;"",使用許可申請書!T41:V42,"")</f>
        <v/>
      </c>
      <c r="U41" s="34"/>
      <c r="V41" s="59"/>
      <c r="W41" s="347" t="str">
        <f>IF(使用許可申請書!W41:Y42&lt;&gt;"",使用許可申請書!W41:Y42,"")</f>
        <v/>
      </c>
      <c r="X41" s="34"/>
      <c r="Y41" s="47"/>
      <c r="Z41" s="46" t="str">
        <f>IF(SUM(T41:Y42)&lt;&gt;0,SUM(T41:Y42),"")</f>
        <v/>
      </c>
      <c r="AA41" s="34"/>
      <c r="AB41" s="47"/>
      <c r="AC41" s="46" t="str">
        <f>IF(使用許可申請書!AC41:AD42&lt;&gt;"",使用許可申請書!AC41:AD42,"")</f>
        <v/>
      </c>
      <c r="AD41" s="59"/>
      <c r="AE41" s="347" t="str">
        <f>IF(使用許可申請書!AE41:AF42&lt;&gt;"",使用許可申請書!AE41:AF42,"")</f>
        <v/>
      </c>
      <c r="AF41" s="47"/>
      <c r="AG41" s="46" t="str">
        <f>IF(SUM(AC41:AF42)&lt;&gt;0,SUM(AC41:AF42),"")</f>
        <v/>
      </c>
      <c r="AH41" s="47"/>
      <c r="AI41" s="46" t="str">
        <f>IF(使用許可申請書!AI41:AJ42&lt;&gt;"",使用許可申請書!AI41:AJ42,"")</f>
        <v/>
      </c>
      <c r="AJ41" s="47"/>
      <c r="AK41" s="46" t="str">
        <f>IF(使用許可申請書!AK41:AL42&lt;&gt;"",使用許可申請書!AK41:AL42,"")</f>
        <v/>
      </c>
      <c r="AL41" s="47"/>
      <c r="AM41" s="46" t="str">
        <f>IF(使用許可申請書!AM41:AN42&lt;&gt;"",使用許可申請書!AM41:AN42,"")</f>
        <v/>
      </c>
      <c r="AN41" s="47"/>
      <c r="AO41" s="46" t="str">
        <f>IF(使用許可申請書!AO41:AP42&lt;&gt;"",使用許可申請書!AO41:AP42,"")</f>
        <v/>
      </c>
      <c r="AP41" s="35"/>
    </row>
    <row r="42" spans="4:42" s="1" customFormat="1" ht="11.25" customHeight="1" thickBot="1">
      <c r="D42" s="309"/>
      <c r="E42" s="310"/>
      <c r="F42" s="402"/>
      <c r="G42" s="403"/>
      <c r="H42" s="57"/>
      <c r="I42" s="36"/>
      <c r="J42" s="58"/>
      <c r="K42" s="57"/>
      <c r="L42" s="36"/>
      <c r="M42" s="60"/>
      <c r="N42" s="348"/>
      <c r="O42" s="36"/>
      <c r="P42" s="58"/>
      <c r="Q42" s="57"/>
      <c r="R42" s="36"/>
      <c r="S42" s="58"/>
      <c r="T42" s="57"/>
      <c r="U42" s="36"/>
      <c r="V42" s="60"/>
      <c r="W42" s="348"/>
      <c r="X42" s="36"/>
      <c r="Y42" s="58"/>
      <c r="Z42" s="57"/>
      <c r="AA42" s="36"/>
      <c r="AB42" s="58"/>
      <c r="AC42" s="57"/>
      <c r="AD42" s="60"/>
      <c r="AE42" s="348"/>
      <c r="AF42" s="58"/>
      <c r="AG42" s="57"/>
      <c r="AH42" s="58"/>
      <c r="AI42" s="57"/>
      <c r="AJ42" s="58"/>
      <c r="AK42" s="57"/>
      <c r="AL42" s="58"/>
      <c r="AM42" s="57"/>
      <c r="AN42" s="58"/>
      <c r="AO42" s="57"/>
      <c r="AP42" s="37"/>
    </row>
    <row r="43" spans="4:42" s="1" customFormat="1" ht="11.25" customHeight="1" thickTop="1">
      <c r="D43" s="209" t="s">
        <v>29</v>
      </c>
      <c r="E43" s="210"/>
      <c r="F43" s="210"/>
      <c r="G43" s="48"/>
      <c r="H43" s="74" t="str">
        <f>IF(SUM(H31:J42)&lt;&gt;0,SUM(H31:J42),"")</f>
        <v/>
      </c>
      <c r="I43" s="68"/>
      <c r="J43" s="78"/>
      <c r="K43" s="74" t="str">
        <f>IF(SUM(K31:M42)&lt;&gt;0,SUM(K31:M42),"")</f>
        <v/>
      </c>
      <c r="L43" s="68"/>
      <c r="M43" s="83"/>
      <c r="N43" s="68" t="str">
        <f>IF(SUM(N31:P42)&lt;&gt;0,SUM(N31:P42),"")</f>
        <v/>
      </c>
      <c r="O43" s="68"/>
      <c r="P43" s="78"/>
      <c r="Q43" s="74" t="str">
        <f>IF(SUM(K43:P44)&lt;&gt;0,SUM(K43:P44),"")</f>
        <v/>
      </c>
      <c r="R43" s="68"/>
      <c r="S43" s="78"/>
      <c r="T43" s="74" t="str">
        <f>IF(SUM(T31:V42)&lt;&gt;0,SUM(T31:V42),"")</f>
        <v/>
      </c>
      <c r="U43" s="68"/>
      <c r="V43" s="83"/>
      <c r="W43" s="68" t="str">
        <f>IF(SUM(W31:Y42)&lt;&gt;0,SUM(W31:Y42),"")</f>
        <v/>
      </c>
      <c r="X43" s="68"/>
      <c r="Y43" s="78"/>
      <c r="Z43" s="74" t="str">
        <f>IF(SUM(T43:Y44)&lt;&gt;0,SUM(T43:Y44),"")</f>
        <v/>
      </c>
      <c r="AA43" s="68"/>
      <c r="AB43" s="78"/>
      <c r="AC43" s="74" t="str">
        <f>IF(SUM(AC31:AD42)&lt;&gt;0,SUM(AC31:AD42),"")</f>
        <v/>
      </c>
      <c r="AD43" s="83"/>
      <c r="AE43" s="68" t="str">
        <f>IF(SUM(AE31:AF42)&lt;&gt;0,SUM(AE31:AF42),"")</f>
        <v/>
      </c>
      <c r="AF43" s="68"/>
      <c r="AG43" s="74" t="str">
        <f>IF(SUM(AC43:AF44)&lt;&gt;0,SUM(AC43:AF44),"")</f>
        <v/>
      </c>
      <c r="AH43" s="68"/>
      <c r="AI43" s="74" t="str">
        <f>IF(SUM(AI31:AJ42)&lt;&gt;0,SUM(AI31:AJ42),"")</f>
        <v/>
      </c>
      <c r="AJ43" s="68"/>
      <c r="AK43" s="74" t="str">
        <f>IF(SUM(AK31:AL42)&lt;&gt;0,SUM(AK31:AL42),"")</f>
        <v/>
      </c>
      <c r="AL43" s="68"/>
      <c r="AM43" s="74" t="str">
        <f>IF(SUM(AM31:AN42)&lt;&gt;0,SUM(AM31:AN42),"")</f>
        <v/>
      </c>
      <c r="AN43" s="68"/>
      <c r="AO43" s="74" t="str">
        <f>IF(SUM(AO31:AP42)&lt;&gt;0,SUM(AO31:AP42),"")</f>
        <v/>
      </c>
      <c r="AP43" s="349"/>
    </row>
    <row r="44" spans="4:42" s="1" customFormat="1" ht="11.25" customHeight="1" thickBot="1">
      <c r="D44" s="164"/>
      <c r="E44" s="165"/>
      <c r="F44" s="165"/>
      <c r="G44" s="405"/>
      <c r="H44" s="80"/>
      <c r="I44" s="81"/>
      <c r="J44" s="82"/>
      <c r="K44" s="80"/>
      <c r="L44" s="81"/>
      <c r="M44" s="404"/>
      <c r="N44" s="81"/>
      <c r="O44" s="81"/>
      <c r="P44" s="82"/>
      <c r="Q44" s="80"/>
      <c r="R44" s="81"/>
      <c r="S44" s="82"/>
      <c r="T44" s="80"/>
      <c r="U44" s="81"/>
      <c r="V44" s="404"/>
      <c r="W44" s="81"/>
      <c r="X44" s="81"/>
      <c r="Y44" s="82"/>
      <c r="Z44" s="80"/>
      <c r="AA44" s="81"/>
      <c r="AB44" s="82"/>
      <c r="AC44" s="80"/>
      <c r="AD44" s="404"/>
      <c r="AE44" s="81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119"/>
    </row>
    <row r="45" spans="4:42" s="1" customFormat="1" ht="11.25" customHeight="1">
      <c r="D45" s="85" t="s">
        <v>72</v>
      </c>
      <c r="E45" s="86"/>
      <c r="F45" s="86"/>
      <c r="G45" s="87"/>
      <c r="H45" s="105"/>
      <c r="I45" s="106"/>
      <c r="J45" s="107"/>
      <c r="K45" s="101">
        <f>使用許可申請書!K45:R46</f>
        <v>0</v>
      </c>
      <c r="L45" s="102"/>
      <c r="M45" s="102"/>
      <c r="N45" s="102"/>
      <c r="O45" s="102"/>
      <c r="P45" s="102"/>
      <c r="Q45" s="102"/>
      <c r="R45" s="102"/>
      <c r="S45" s="16"/>
      <c r="T45" s="101">
        <f>使用許可申請書!T45:AA46</f>
        <v>0</v>
      </c>
      <c r="U45" s="102"/>
      <c r="V45" s="102"/>
      <c r="W45" s="102"/>
      <c r="X45" s="102"/>
      <c r="Y45" s="102"/>
      <c r="Z45" s="102"/>
      <c r="AA45" s="102"/>
      <c r="AB45" s="17"/>
      <c r="AC45" s="102">
        <f>使用許可申請書!AC45:AG46</f>
        <v>0</v>
      </c>
      <c r="AD45" s="102"/>
      <c r="AE45" s="102"/>
      <c r="AF45" s="102"/>
      <c r="AG45" s="102"/>
      <c r="AH45" s="16"/>
      <c r="AI45" s="101">
        <f>使用許可申請書!AI45:AK46</f>
        <v>0</v>
      </c>
      <c r="AJ45" s="102"/>
      <c r="AK45" s="102"/>
      <c r="AL45" s="17"/>
      <c r="AM45" s="101">
        <f>使用許可申請書!AM45:AO46</f>
        <v>0</v>
      </c>
      <c r="AN45" s="102"/>
      <c r="AO45" s="102"/>
      <c r="AP45" s="18"/>
    </row>
    <row r="46" spans="4:42" s="1" customFormat="1" ht="11.25" customHeight="1" thickBot="1">
      <c r="D46" s="88"/>
      <c r="E46" s="89"/>
      <c r="F46" s="89"/>
      <c r="G46" s="90"/>
      <c r="H46" s="108"/>
      <c r="I46" s="109"/>
      <c r="J46" s="110"/>
      <c r="K46" s="103"/>
      <c r="L46" s="104"/>
      <c r="M46" s="104"/>
      <c r="N46" s="104"/>
      <c r="O46" s="104"/>
      <c r="P46" s="104"/>
      <c r="Q46" s="104"/>
      <c r="R46" s="104"/>
      <c r="S46" s="19" t="s">
        <v>33</v>
      </c>
      <c r="T46" s="103"/>
      <c r="U46" s="104"/>
      <c r="V46" s="104"/>
      <c r="W46" s="104"/>
      <c r="X46" s="104"/>
      <c r="Y46" s="104"/>
      <c r="Z46" s="104"/>
      <c r="AA46" s="104"/>
      <c r="AB46" s="20" t="s">
        <v>33</v>
      </c>
      <c r="AC46" s="104"/>
      <c r="AD46" s="104"/>
      <c r="AE46" s="104"/>
      <c r="AF46" s="104"/>
      <c r="AG46" s="104"/>
      <c r="AH46" s="19" t="s">
        <v>33</v>
      </c>
      <c r="AI46" s="103"/>
      <c r="AJ46" s="104"/>
      <c r="AK46" s="104"/>
      <c r="AL46" s="20" t="s">
        <v>33</v>
      </c>
      <c r="AM46" s="103"/>
      <c r="AN46" s="104"/>
      <c r="AO46" s="104"/>
      <c r="AP46" s="21" t="s">
        <v>33</v>
      </c>
    </row>
    <row r="47" spans="4:42" s="1" customFormat="1" ht="11.25" customHeight="1">
      <c r="D47" s="316"/>
      <c r="E47" s="401"/>
      <c r="F47" s="401"/>
      <c r="G47" s="401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4:42" s="1" customFormat="1" ht="11.25" customHeight="1">
      <c r="D48" s="401"/>
      <c r="E48" s="401"/>
      <c r="F48" s="401"/>
      <c r="G48" s="401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91" t="str">
        <f>使用許可申請書!Z48</f>
        <v>施設使用料合計</v>
      </c>
      <c r="AA48" s="91"/>
      <c r="AB48" s="91"/>
      <c r="AC48" s="91"/>
      <c r="AD48" s="91"/>
      <c r="AE48" s="91"/>
      <c r="AF48" s="92"/>
      <c r="AG48" s="93">
        <f>使用許可申請書!AG48</f>
        <v>0</v>
      </c>
      <c r="AH48" s="94"/>
      <c r="AI48" s="94"/>
      <c r="AJ48" s="94"/>
      <c r="AK48" s="94"/>
      <c r="AL48" s="94"/>
      <c r="AM48" s="94"/>
      <c r="AN48" s="94" t="str">
        <f>使用許可申請書!AN48</f>
        <v>円</v>
      </c>
      <c r="AO48" s="99"/>
    </row>
    <row r="49" spans="4:41" s="1" customFormat="1" ht="11.25" customHeight="1">
      <c r="Z49" s="91"/>
      <c r="AA49" s="91"/>
      <c r="AB49" s="91"/>
      <c r="AC49" s="91"/>
      <c r="AD49" s="91"/>
      <c r="AE49" s="91"/>
      <c r="AF49" s="92"/>
      <c r="AG49" s="95"/>
      <c r="AH49" s="96"/>
      <c r="AI49" s="96"/>
      <c r="AJ49" s="96"/>
      <c r="AK49" s="96"/>
      <c r="AL49" s="96"/>
      <c r="AM49" s="96"/>
      <c r="AN49" s="96"/>
      <c r="AO49" s="100"/>
    </row>
    <row r="50" spans="4:41" s="1" customFormat="1" ht="11.25" customHeight="1"/>
    <row r="51" spans="4:41" s="1" customFormat="1" ht="11.25" customHeight="1"/>
    <row r="52" spans="4:41" s="1" customFormat="1" ht="11.25" customHeight="1">
      <c r="E52" s="68" t="str">
        <f>使用許可申請書!E52</f>
        <v>上記のとおり使用許可の申請をします。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4:41" s="1" customFormat="1" ht="11.25" customHeight="1"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4:41" s="1" customFormat="1" ht="11.25" customHeight="1">
      <c r="D54" s="68" t="str">
        <f>使用許可申請書!D58</f>
        <v>西　宮　市　教　育　長　　様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X54" s="406">
        <f>使用許可申請書!X54</f>
        <v>2024</v>
      </c>
      <c r="Y54" s="406"/>
      <c r="Z54" s="406"/>
      <c r="AA54" s="406"/>
      <c r="AB54" s="68" t="str">
        <f>使用許可申請書!AB54</f>
        <v>年</v>
      </c>
      <c r="AC54" s="68"/>
      <c r="AD54" s="406">
        <f>使用許可申請書!AD54</f>
        <v>0</v>
      </c>
      <c r="AE54" s="406"/>
      <c r="AF54" s="68" t="str">
        <f>使用許可申請書!AF54</f>
        <v>月</v>
      </c>
      <c r="AG54" s="68"/>
      <c r="AH54" s="406">
        <f>使用許可申請書!AH54</f>
        <v>0</v>
      </c>
      <c r="AI54" s="406"/>
      <c r="AJ54" s="68" t="str">
        <f>使用許可申請書!AJ54</f>
        <v>日</v>
      </c>
      <c r="AK54" s="68"/>
    </row>
    <row r="55" spans="4:41" s="1" customFormat="1" ht="11.25" customHeight="1"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X55" s="406"/>
      <c r="Y55" s="406"/>
      <c r="Z55" s="406"/>
      <c r="AA55" s="406"/>
      <c r="AB55" s="68"/>
      <c r="AC55" s="68"/>
      <c r="AD55" s="406"/>
      <c r="AE55" s="406"/>
      <c r="AF55" s="68"/>
      <c r="AG55" s="68"/>
      <c r="AH55" s="406"/>
      <c r="AI55" s="406"/>
      <c r="AJ55" s="68"/>
      <c r="AK55" s="68"/>
    </row>
    <row r="56" spans="4:41" s="1" customFormat="1" ht="11.25" customHeight="1"/>
    <row r="57" spans="4:41" s="1" customFormat="1" ht="11.25" customHeight="1">
      <c r="D57" s="1" t="s">
        <v>42</v>
      </c>
      <c r="S57" s="68" t="str">
        <f>使用許可申請書!R60</f>
        <v>使用申込者</v>
      </c>
      <c r="T57" s="68"/>
      <c r="U57" s="68"/>
      <c r="V57" s="68"/>
      <c r="W57" s="68"/>
      <c r="Y57" s="68" t="str">
        <f>K7</f>
        <v/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</row>
    <row r="58" spans="4:41" s="1" customFormat="1" ht="11.25" customHeight="1">
      <c r="S58" s="68"/>
      <c r="T58" s="68"/>
      <c r="U58" s="68"/>
      <c r="V58" s="68"/>
      <c r="W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</row>
    <row r="59" spans="4:41" s="1" customFormat="1" ht="11.25" customHeight="1">
      <c r="D59" s="56" t="s">
        <v>43</v>
      </c>
      <c r="E59" s="134"/>
      <c r="F59" s="134"/>
      <c r="G59" s="135"/>
      <c r="H59" s="56" t="s">
        <v>44</v>
      </c>
      <c r="I59" s="134"/>
      <c r="J59" s="134"/>
      <c r="K59" s="135"/>
      <c r="L59" s="56" t="s">
        <v>45</v>
      </c>
      <c r="M59" s="134"/>
      <c r="N59" s="134"/>
      <c r="O59" s="135"/>
      <c r="Z59" s="68">
        <f>AC13</f>
        <v>0</v>
      </c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</row>
    <row r="60" spans="4:41" s="1" customFormat="1" ht="11.25" customHeight="1">
      <c r="D60" s="10"/>
      <c r="G60" s="11"/>
      <c r="H60" s="10"/>
      <c r="K60" s="11"/>
      <c r="L60" s="10"/>
      <c r="O60" s="11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</row>
    <row r="61" spans="4:41" s="1" customFormat="1" ht="11.25" customHeight="1">
      <c r="D61" s="10"/>
      <c r="G61" s="11"/>
      <c r="H61" s="10"/>
      <c r="K61" s="11"/>
      <c r="L61" s="10"/>
      <c r="O61" s="11"/>
    </row>
    <row r="62" spans="4:41" s="1" customFormat="1" ht="11.25" customHeight="1">
      <c r="D62" s="10"/>
      <c r="G62" s="11"/>
      <c r="H62" s="10"/>
      <c r="K62" s="11"/>
      <c r="L62" s="10"/>
      <c r="O62" s="11"/>
      <c r="Y62" s="69"/>
      <c r="Z62" s="69"/>
      <c r="AA62" s="69"/>
      <c r="AB62" s="68"/>
      <c r="AC62" s="68"/>
      <c r="AD62" s="68"/>
      <c r="AE62" s="68"/>
      <c r="AF62" s="68"/>
      <c r="AG62" s="68"/>
      <c r="AH62" s="68"/>
      <c r="AI62" s="68"/>
      <c r="AJ62" s="68"/>
      <c r="AK62" s="68"/>
    </row>
    <row r="63" spans="4:41" s="1" customFormat="1" ht="11.25" customHeight="1">
      <c r="D63" s="12"/>
      <c r="E63" s="13"/>
      <c r="F63" s="13"/>
      <c r="G63" s="14"/>
      <c r="H63" s="12"/>
      <c r="I63" s="13"/>
      <c r="J63" s="13"/>
      <c r="K63" s="14"/>
      <c r="L63" s="12"/>
      <c r="M63" s="13"/>
      <c r="N63" s="13"/>
      <c r="O63" s="14"/>
      <c r="Y63" s="69"/>
      <c r="Z63" s="69"/>
      <c r="AA63" s="69"/>
      <c r="AB63" s="68"/>
      <c r="AC63" s="68"/>
      <c r="AD63" s="68"/>
      <c r="AE63" s="68"/>
      <c r="AF63" s="68"/>
      <c r="AG63" s="68"/>
      <c r="AH63" s="68"/>
      <c r="AI63" s="68"/>
      <c r="AJ63" s="68"/>
      <c r="AK63" s="68"/>
    </row>
    <row r="64" spans="4:41" s="1" customFormat="1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  <row r="79" s="1" customFormat="1" ht="11.25" customHeight="1"/>
    <row r="80" s="1" customFormat="1" ht="11.25" customHeight="1"/>
    <row r="81" s="1" customFormat="1" ht="11.25" customHeight="1"/>
    <row r="82" s="1" customFormat="1" ht="11.25" customHeight="1"/>
    <row r="83" s="1" customFormat="1" ht="11.25" customHeight="1"/>
    <row r="84" s="1" customFormat="1" ht="11.25" customHeight="1"/>
    <row r="85" s="1" customFormat="1" ht="11.25" customHeight="1"/>
    <row r="86" s="1" customFormat="1" ht="11.25" customHeight="1"/>
    <row r="87" s="1" customFormat="1" ht="11.25" customHeight="1"/>
    <row r="88" s="1" customFormat="1" ht="11.25" customHeight="1"/>
    <row r="89" s="1" customFormat="1" ht="11.25" customHeight="1"/>
    <row r="90" s="1" customFormat="1" ht="11.25" customHeight="1"/>
    <row r="91" s="1" customFormat="1" ht="11.25" customHeight="1"/>
    <row r="92" s="1" customFormat="1" ht="11.25" customHeight="1"/>
    <row r="93" s="1" customFormat="1" ht="11.25" customHeight="1"/>
    <row r="94" s="1" customFormat="1" ht="11.25" customHeight="1"/>
    <row r="95" s="1" customFormat="1" ht="11.25" customHeight="1"/>
    <row r="96" s="1" customFormat="1" ht="11.25" customHeight="1"/>
    <row r="97" s="1" customFormat="1" ht="11.25" customHeight="1"/>
    <row r="98" s="1" customFormat="1" ht="11.25" customHeight="1"/>
    <row r="99" s="1" customFormat="1" ht="11.25" customHeight="1"/>
    <row r="100" s="1" customFormat="1" ht="11.25" customHeight="1"/>
    <row r="101" s="1" customFormat="1" ht="11.25" customHeight="1"/>
    <row r="102" s="1" customFormat="1" ht="11.25" customHeight="1"/>
    <row r="103" s="1" customFormat="1" ht="11.25" customHeight="1"/>
    <row r="104" s="1" customFormat="1" ht="11.25" customHeight="1"/>
    <row r="105" s="1" customFormat="1" ht="11.25" customHeight="1"/>
    <row r="106" s="1" customFormat="1" ht="11.25" customHeight="1"/>
    <row r="107" s="1" customFormat="1" ht="11.25" customHeight="1"/>
    <row r="108" s="1" customFormat="1" ht="11.25" customHeight="1"/>
    <row r="109" s="1" customFormat="1" ht="11.25" customHeight="1"/>
    <row r="110" s="1" customFormat="1" ht="11.25" customHeight="1"/>
    <row r="111" s="1" customFormat="1" ht="11.25" customHeight="1"/>
    <row r="112" s="1" customFormat="1" ht="11.25" customHeight="1"/>
    <row r="113" s="1" customFormat="1" ht="11.25" customHeight="1"/>
    <row r="114" s="1" customFormat="1" ht="11.25" customHeight="1"/>
    <row r="115" s="1" customFormat="1" ht="11.25" customHeight="1"/>
    <row r="116" s="1" customFormat="1" ht="11.25" customHeight="1"/>
    <row r="117" s="1" customFormat="1" ht="11.25" customHeight="1"/>
    <row r="118" s="1" customFormat="1" ht="11.25" customHeight="1"/>
    <row r="119" s="1" customFormat="1" ht="11.25" customHeight="1"/>
    <row r="120" s="1" customFormat="1" ht="11.25" customHeight="1"/>
    <row r="121" s="1" customFormat="1" ht="11.25" customHeight="1"/>
    <row r="122" s="1" customFormat="1" ht="11.25" customHeight="1"/>
    <row r="123" s="1" customFormat="1" ht="11.25" customHeight="1"/>
    <row r="124" s="1" customFormat="1" ht="11.25" customHeight="1"/>
    <row r="125" s="1" customFormat="1" ht="11.25" customHeight="1"/>
    <row r="126" s="1" customFormat="1" ht="11.25" customHeight="1"/>
    <row r="127" s="1" customFormat="1" ht="11.25" customHeight="1"/>
    <row r="128" s="1" customFormat="1" ht="11.25" customHeight="1"/>
    <row r="129" s="1" customFormat="1" ht="11.25" customHeight="1"/>
    <row r="130" s="1" customFormat="1" ht="11.25" customHeight="1"/>
    <row r="131" s="1" customFormat="1" ht="11.25" customHeight="1"/>
    <row r="132" s="1" customFormat="1" ht="11.25" customHeight="1"/>
    <row r="133" s="1" customFormat="1" ht="11.25" customHeight="1"/>
    <row r="134" s="1" customFormat="1" ht="11.25" customHeight="1"/>
    <row r="135" s="1" customFormat="1" ht="11.25" customHeight="1"/>
    <row r="136" s="1" customFormat="1" ht="11.25" customHeight="1"/>
    <row r="137" s="1" customFormat="1" ht="11.25" customHeight="1"/>
    <row r="138" s="1" customFormat="1" ht="11.25" customHeight="1"/>
    <row r="139" s="1" customFormat="1" ht="11.25" customHeight="1"/>
    <row r="140" s="1" customFormat="1" ht="11.25" customHeight="1"/>
    <row r="141" s="1" customFormat="1" ht="11.25" customHeight="1"/>
    <row r="142" s="1" customFormat="1" ht="11.25" customHeight="1"/>
    <row r="143" s="1" customFormat="1" ht="11.25" customHeight="1"/>
    <row r="144" s="1" customFormat="1" ht="11.25" customHeight="1"/>
    <row r="145" s="1" customFormat="1" ht="11.25" customHeight="1"/>
    <row r="146" s="1" customFormat="1" ht="11.25" customHeight="1"/>
    <row r="147" s="1" customFormat="1" ht="11.25" customHeight="1"/>
    <row r="148" s="1" customFormat="1" ht="11.25" customHeight="1"/>
    <row r="149" s="1" customFormat="1" ht="11.25" customHeight="1"/>
    <row r="150" s="1" customFormat="1" ht="11.25" customHeight="1"/>
    <row r="151" s="1" customFormat="1" ht="11.25" customHeight="1"/>
    <row r="152" s="1" customFormat="1" ht="11.25" customHeight="1"/>
    <row r="153" s="1" customFormat="1" ht="11.25" customHeight="1"/>
    <row r="154" s="1" customFormat="1" ht="11.25" customHeight="1"/>
    <row r="155" s="1" customFormat="1" ht="11.25" customHeight="1"/>
    <row r="156" s="1" customFormat="1" ht="11.25" customHeight="1"/>
    <row r="157" s="1" customFormat="1" ht="11.25" customHeight="1"/>
    <row r="158" s="1" customFormat="1" ht="11.25" customHeight="1"/>
    <row r="159" s="1" customFormat="1" ht="11.25" customHeight="1"/>
    <row r="160" s="1" customFormat="1" ht="11.25" customHeight="1"/>
    <row r="161" s="1" customFormat="1" ht="11.25" customHeight="1"/>
    <row r="162" s="1" customFormat="1" ht="11.25" customHeight="1"/>
    <row r="163" s="1" customFormat="1" ht="11.25" customHeight="1"/>
    <row r="164" s="1" customFormat="1" ht="11.25" customHeight="1"/>
    <row r="165" s="1" customFormat="1" ht="11.25" customHeight="1"/>
    <row r="166" s="1" customFormat="1" ht="11.25" customHeight="1"/>
    <row r="167" s="1" customFormat="1" ht="11.25" customHeight="1"/>
    <row r="168" s="1" customFormat="1" ht="11.25" customHeight="1"/>
    <row r="169" s="1" customFormat="1" ht="11.25" customHeight="1"/>
    <row r="170" s="1" customFormat="1" ht="11.25" customHeight="1"/>
    <row r="171" s="1" customFormat="1" ht="11.25" customHeight="1"/>
    <row r="172" s="1" customFormat="1" ht="11.25" customHeight="1"/>
    <row r="173" s="1" customFormat="1" ht="11.25" customHeight="1"/>
    <row r="174" s="1" customFormat="1" ht="11.25" customHeight="1"/>
    <row r="175" s="1" customFormat="1" ht="11.25" customHeight="1"/>
    <row r="176" s="1" customFormat="1" ht="11.25" customHeight="1"/>
    <row r="177" s="1" customFormat="1" ht="11.25" customHeight="1"/>
    <row r="178" s="1" customFormat="1" ht="11.25" customHeight="1"/>
    <row r="179" s="1" customFormat="1" ht="11.25" customHeight="1"/>
    <row r="180" s="1" customFormat="1" ht="11.25" customHeight="1"/>
    <row r="181" s="1" customFormat="1" ht="11.25" customHeight="1"/>
    <row r="182" s="1" customFormat="1" ht="11.25" customHeight="1"/>
    <row r="183" s="1" customFormat="1" ht="11.25" customHeight="1"/>
    <row r="184" s="1" customFormat="1" ht="11.25" customHeight="1"/>
    <row r="185" s="1" customFormat="1" ht="11.25" customHeight="1"/>
    <row r="186" s="1" customFormat="1" ht="11.25" customHeight="1"/>
    <row r="187" s="1" customFormat="1" ht="11.25" customHeight="1"/>
    <row r="188" s="1" customFormat="1" ht="11.25" customHeight="1"/>
    <row r="189" s="1" customFormat="1" ht="11.25" customHeight="1"/>
    <row r="190" s="1" customFormat="1" ht="11.25" customHeight="1"/>
    <row r="191" s="1" customFormat="1" ht="11.25" customHeight="1"/>
    <row r="192" s="1" customFormat="1" ht="11.25" customHeight="1"/>
    <row r="193" s="1" customFormat="1" ht="11.25" customHeight="1"/>
    <row r="194" s="1" customFormat="1" ht="11.25" customHeight="1"/>
    <row r="195" s="1" customFormat="1" ht="11.25" customHeight="1"/>
    <row r="196" s="1" customFormat="1" ht="11.25" customHeight="1"/>
    <row r="197" s="1" customFormat="1" ht="11.25" customHeight="1"/>
    <row r="198" s="1" customFormat="1" ht="11.25" customHeight="1"/>
  </sheetData>
  <sheetProtection algorithmName="SHA-512" hashValue="nQJrsVpWGIG49ol3Z7qhp8iEJ5G3CBTpwlHcn09coF4Ui6244Pyl2ltMbXDoag6tYoiNUoID728cp2+PYYgKRA==" saltValue="uW0NkAft6bPowresgluwXg==" spinCount="100000" sheet="1" selectLockedCells="1" selectUnlockedCells="1"/>
  <mergeCells count="244">
    <mergeCell ref="D54:Q55"/>
    <mergeCell ref="S57:W58"/>
    <mergeCell ref="Y62:AA63"/>
    <mergeCell ref="AB62:AK63"/>
    <mergeCell ref="Z48:AF49"/>
    <mergeCell ref="AG48:AM49"/>
    <mergeCell ref="AN48:AO49"/>
    <mergeCell ref="E52:V53"/>
    <mergeCell ref="X54:AA55"/>
    <mergeCell ref="AB54:AC55"/>
    <mergeCell ref="AD54:AE55"/>
    <mergeCell ref="AF54:AG55"/>
    <mergeCell ref="AH54:AI55"/>
    <mergeCell ref="AJ54:AK55"/>
    <mergeCell ref="D59:G59"/>
    <mergeCell ref="H59:K59"/>
    <mergeCell ref="L59:O59"/>
    <mergeCell ref="Y57:AK58"/>
    <mergeCell ref="Z59:AK60"/>
    <mergeCell ref="AI43:AJ44"/>
    <mergeCell ref="AK43:AL44"/>
    <mergeCell ref="D43:G44"/>
    <mergeCell ref="H43:J44"/>
    <mergeCell ref="K43:M44"/>
    <mergeCell ref="D45:G46"/>
    <mergeCell ref="H45:J46"/>
    <mergeCell ref="K45:R46"/>
    <mergeCell ref="T45:AA46"/>
    <mergeCell ref="AC45:AG46"/>
    <mergeCell ref="AI45:AK46"/>
    <mergeCell ref="AM45:AO46"/>
    <mergeCell ref="D39:E40"/>
    <mergeCell ref="F39:G40"/>
    <mergeCell ref="H39:J40"/>
    <mergeCell ref="K39:M40"/>
    <mergeCell ref="D47:G48"/>
    <mergeCell ref="H47:O48"/>
    <mergeCell ref="P47:Q48"/>
    <mergeCell ref="R47:Y48"/>
    <mergeCell ref="D41:E42"/>
    <mergeCell ref="F41:G42"/>
    <mergeCell ref="H41:J42"/>
    <mergeCell ref="K41:M42"/>
    <mergeCell ref="AO41:AP42"/>
    <mergeCell ref="N43:P44"/>
    <mergeCell ref="Q43:S44"/>
    <mergeCell ref="T43:V44"/>
    <mergeCell ref="W43:Y44"/>
    <mergeCell ref="Z43:AB44"/>
    <mergeCell ref="AC43:AD44"/>
    <mergeCell ref="AE43:AF44"/>
    <mergeCell ref="AG43:AH44"/>
    <mergeCell ref="AM43:AN44"/>
    <mergeCell ref="AO43:AP44"/>
    <mergeCell ref="D35:E36"/>
    <mergeCell ref="F35:G36"/>
    <mergeCell ref="H35:J36"/>
    <mergeCell ref="K35:M36"/>
    <mergeCell ref="N35:P36"/>
    <mergeCell ref="Q35:S36"/>
    <mergeCell ref="AI37:AJ38"/>
    <mergeCell ref="D37:E38"/>
    <mergeCell ref="F37:G38"/>
    <mergeCell ref="H37:J38"/>
    <mergeCell ref="K37:M38"/>
    <mergeCell ref="N37:P38"/>
    <mergeCell ref="Q37:S38"/>
    <mergeCell ref="T37:V38"/>
    <mergeCell ref="W37:Y38"/>
    <mergeCell ref="Z37:AB38"/>
    <mergeCell ref="AC37:AD38"/>
    <mergeCell ref="AE37:AF38"/>
    <mergeCell ref="AG37:AH38"/>
    <mergeCell ref="AK35:AL36"/>
    <mergeCell ref="AI33:AJ34"/>
    <mergeCell ref="AM33:AN34"/>
    <mergeCell ref="AO33:AP34"/>
    <mergeCell ref="T35:V36"/>
    <mergeCell ref="W35:Y36"/>
    <mergeCell ref="Z35:AB36"/>
    <mergeCell ref="AC35:AD36"/>
    <mergeCell ref="AE35:AF36"/>
    <mergeCell ref="AG35:AH36"/>
    <mergeCell ref="AM35:AN36"/>
    <mergeCell ref="AO35:AP36"/>
    <mergeCell ref="AI35:AJ36"/>
    <mergeCell ref="AO31:AP32"/>
    <mergeCell ref="D33:E34"/>
    <mergeCell ref="F33:G34"/>
    <mergeCell ref="H33:J34"/>
    <mergeCell ref="K33:M34"/>
    <mergeCell ref="N33:P34"/>
    <mergeCell ref="Q33:S34"/>
    <mergeCell ref="T33:V34"/>
    <mergeCell ref="W33:Y34"/>
    <mergeCell ref="Z33:AB34"/>
    <mergeCell ref="AC33:AD34"/>
    <mergeCell ref="AE33:AF34"/>
    <mergeCell ref="AG33:AH34"/>
    <mergeCell ref="AK33:AL34"/>
    <mergeCell ref="AI31:AJ32"/>
    <mergeCell ref="AK31:AL32"/>
    <mergeCell ref="D31:E32"/>
    <mergeCell ref="F31:G32"/>
    <mergeCell ref="H31:J32"/>
    <mergeCell ref="K31:M32"/>
    <mergeCell ref="N31:P32"/>
    <mergeCell ref="Q31:S32"/>
    <mergeCell ref="T31:V32"/>
    <mergeCell ref="W31:Y32"/>
    <mergeCell ref="Z31:AB32"/>
    <mergeCell ref="AC31:AD32"/>
    <mergeCell ref="AE31:AF32"/>
    <mergeCell ref="AG31:AH32"/>
    <mergeCell ref="D22:F25"/>
    <mergeCell ref="AG22:AI23"/>
    <mergeCell ref="AJ22:AP23"/>
    <mergeCell ref="G24:J25"/>
    <mergeCell ref="K24:L25"/>
    <mergeCell ref="M24:N25"/>
    <mergeCell ref="O24:P25"/>
    <mergeCell ref="Q24:R25"/>
    <mergeCell ref="K30:M30"/>
    <mergeCell ref="AG24:AI25"/>
    <mergeCell ref="AJ24:AP25"/>
    <mergeCell ref="U24:V25"/>
    <mergeCell ref="W24:X25"/>
    <mergeCell ref="Y24:Z25"/>
    <mergeCell ref="AA24:AB25"/>
    <mergeCell ref="AC24:AC25"/>
    <mergeCell ref="AD24:AE25"/>
    <mergeCell ref="AM27:AP27"/>
    <mergeCell ref="AM31:AN32"/>
    <mergeCell ref="S24:T25"/>
    <mergeCell ref="W22:X23"/>
    <mergeCell ref="Y22:Z23"/>
    <mergeCell ref="AA22:AB23"/>
    <mergeCell ref="AC22:AC23"/>
    <mergeCell ref="AD22:AE23"/>
    <mergeCell ref="AF22:AF23"/>
    <mergeCell ref="G22:J23"/>
    <mergeCell ref="K22:L23"/>
    <mergeCell ref="M22:N23"/>
    <mergeCell ref="O22:P23"/>
    <mergeCell ref="Q22:R23"/>
    <mergeCell ref="S22:T23"/>
    <mergeCell ref="U22:V23"/>
    <mergeCell ref="AF24:AF25"/>
    <mergeCell ref="D18:F21"/>
    <mergeCell ref="AA18:AG19"/>
    <mergeCell ref="AH18:AI19"/>
    <mergeCell ref="AJ18:AP19"/>
    <mergeCell ref="G20:H21"/>
    <mergeCell ref="I20:O21"/>
    <mergeCell ref="P20:Q21"/>
    <mergeCell ref="R20:X21"/>
    <mergeCell ref="Y20:Z21"/>
    <mergeCell ref="AA20:AG21"/>
    <mergeCell ref="G18:H19"/>
    <mergeCell ref="I18:O19"/>
    <mergeCell ref="P18:Q19"/>
    <mergeCell ref="R18:X19"/>
    <mergeCell ref="Y18:Z19"/>
    <mergeCell ref="AH20:AI21"/>
    <mergeCell ref="AJ20:AP21"/>
    <mergeCell ref="D16:F17"/>
    <mergeCell ref="G10:J12"/>
    <mergeCell ref="K11:M12"/>
    <mergeCell ref="N11:O12"/>
    <mergeCell ref="P11:R12"/>
    <mergeCell ref="S11:T12"/>
    <mergeCell ref="U11:AP12"/>
    <mergeCell ref="L10:S10"/>
    <mergeCell ref="AC9:AP10"/>
    <mergeCell ref="G16:AA17"/>
    <mergeCell ref="AB16:AP17"/>
    <mergeCell ref="D1:AP3"/>
    <mergeCell ref="D7:F15"/>
    <mergeCell ref="G7:J9"/>
    <mergeCell ref="K7:Y9"/>
    <mergeCell ref="Z7:AB8"/>
    <mergeCell ref="Z9:AB10"/>
    <mergeCell ref="G13:J15"/>
    <mergeCell ref="K13:Y15"/>
    <mergeCell ref="Z13:AB15"/>
    <mergeCell ref="AC13:AP15"/>
    <mergeCell ref="AC7:AP8"/>
    <mergeCell ref="AD4:AI5"/>
    <mergeCell ref="AJ4:AP5"/>
    <mergeCell ref="D4:K5"/>
    <mergeCell ref="L4:N5"/>
    <mergeCell ref="O4:P5"/>
    <mergeCell ref="Q4:R5"/>
    <mergeCell ref="S4:T5"/>
    <mergeCell ref="U4:V5"/>
    <mergeCell ref="W4:X5"/>
    <mergeCell ref="Y4:Z5"/>
    <mergeCell ref="AA4:AC5"/>
    <mergeCell ref="D26:AP26"/>
    <mergeCell ref="H27:AH27"/>
    <mergeCell ref="AI27:AL27"/>
    <mergeCell ref="H28:J30"/>
    <mergeCell ref="K28:S29"/>
    <mergeCell ref="T28:AB29"/>
    <mergeCell ref="AC28:AH29"/>
    <mergeCell ref="AI28:AJ30"/>
    <mergeCell ref="AK28:AL30"/>
    <mergeCell ref="AM28:AN30"/>
    <mergeCell ref="AO28:AP30"/>
    <mergeCell ref="N30:P30"/>
    <mergeCell ref="Q30:S30"/>
    <mergeCell ref="T30:V30"/>
    <mergeCell ref="W30:Y30"/>
    <mergeCell ref="Z30:AB30"/>
    <mergeCell ref="AC30:AD30"/>
    <mergeCell ref="AE30:AF30"/>
    <mergeCell ref="AG30:AH30"/>
    <mergeCell ref="D27:G30"/>
    <mergeCell ref="AM37:AN38"/>
    <mergeCell ref="AO37:AP38"/>
    <mergeCell ref="N39:P40"/>
    <mergeCell ref="Q39:S40"/>
    <mergeCell ref="T39:V40"/>
    <mergeCell ref="W39:Y40"/>
    <mergeCell ref="Z39:AB40"/>
    <mergeCell ref="AC39:AD40"/>
    <mergeCell ref="AE39:AF40"/>
    <mergeCell ref="AG39:AH40"/>
    <mergeCell ref="AM39:AN40"/>
    <mergeCell ref="AO39:AP40"/>
    <mergeCell ref="AI39:AJ40"/>
    <mergeCell ref="AK39:AL40"/>
    <mergeCell ref="AK37:AL38"/>
    <mergeCell ref="N41:P42"/>
    <mergeCell ref="Q41:S42"/>
    <mergeCell ref="T41:V42"/>
    <mergeCell ref="W41:Y42"/>
    <mergeCell ref="Z41:AB42"/>
    <mergeCell ref="AC41:AD42"/>
    <mergeCell ref="AE41:AF42"/>
    <mergeCell ref="AG41:AH42"/>
    <mergeCell ref="AM41:AN42"/>
    <mergeCell ref="AI41:AJ42"/>
    <mergeCell ref="AK41:AL42"/>
  </mergeCells>
  <phoneticPr fontId="1"/>
  <pageMargins left="0.7" right="0.7" top="0.75" bottom="0.75" header="0.3" footer="0.3"/>
  <pageSetup paperSize="9"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Q198"/>
  <sheetViews>
    <sheetView showGridLines="0" view="pageBreakPreview" zoomScaleNormal="115" zoomScaleSheetLayoutView="100" workbookViewId="0">
      <selection activeCell="AD4" sqref="AD4:AI5"/>
    </sheetView>
  </sheetViews>
  <sheetFormatPr defaultColWidth="1.875" defaultRowHeight="11.25" customHeight="1"/>
  <cols>
    <col min="1" max="16384" width="1.875" style="25"/>
  </cols>
  <sheetData>
    <row r="1" spans="3:43" ht="9" customHeight="1"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"/>
    </row>
    <row r="2" spans="3:43" ht="9" customHeight="1">
      <c r="C2" s="3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"/>
    </row>
    <row r="3" spans="3:43" ht="9" customHeight="1">
      <c r="C3" s="3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"/>
    </row>
    <row r="4" spans="3:43" ht="11.25" customHeight="1">
      <c r="D4" s="407"/>
      <c r="E4" s="407"/>
      <c r="F4" s="407"/>
      <c r="G4" s="407"/>
      <c r="H4" s="407"/>
      <c r="I4" s="407"/>
      <c r="J4" s="407"/>
      <c r="K4" s="407"/>
      <c r="L4" s="408">
        <f>使用許可申請書!L4</f>
        <v>0</v>
      </c>
      <c r="M4" s="408"/>
      <c r="N4" s="408"/>
      <c r="O4" s="408"/>
      <c r="P4" s="408"/>
      <c r="Q4" s="408"/>
      <c r="R4" s="408"/>
      <c r="S4" s="409">
        <f>使用許可申請書!S4</f>
        <v>0</v>
      </c>
      <c r="T4" s="409"/>
      <c r="U4" s="410"/>
      <c r="V4" s="410"/>
      <c r="W4" s="411">
        <f>使用許可申請書!W4</f>
        <v>0</v>
      </c>
      <c r="X4" s="411"/>
      <c r="Y4" s="26"/>
      <c r="Z4" s="408">
        <f>使用許可申請書!AA4</f>
        <v>0</v>
      </c>
      <c r="AA4" s="408"/>
      <c r="AB4" s="408"/>
      <c r="AD4" s="412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27"/>
    </row>
    <row r="5" spans="3:43" ht="11.25" customHeight="1">
      <c r="D5" s="407"/>
      <c r="E5" s="407"/>
      <c r="F5" s="407"/>
      <c r="G5" s="407"/>
      <c r="H5" s="407"/>
      <c r="I5" s="407"/>
      <c r="J5" s="407"/>
      <c r="K5" s="407"/>
      <c r="L5" s="408"/>
      <c r="M5" s="408"/>
      <c r="N5" s="408"/>
      <c r="O5" s="408"/>
      <c r="P5" s="408"/>
      <c r="Q5" s="408"/>
      <c r="R5" s="408"/>
      <c r="S5" s="409"/>
      <c r="T5" s="409"/>
      <c r="U5" s="410"/>
      <c r="V5" s="410"/>
      <c r="W5" s="411"/>
      <c r="X5" s="411"/>
      <c r="Y5" s="26"/>
      <c r="Z5" s="408"/>
      <c r="AA5" s="408"/>
      <c r="AB5" s="408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27"/>
    </row>
    <row r="7" spans="3:43" ht="11.25" customHeight="1">
      <c r="D7" s="68"/>
      <c r="E7" s="68"/>
      <c r="F7" s="68"/>
      <c r="G7" s="68"/>
      <c r="H7" s="68"/>
      <c r="I7" s="68"/>
      <c r="J7" s="68"/>
      <c r="K7" s="130" t="str">
        <f>IF(使用許可申請書!K7=0,"",使用許可申請書!K7)</f>
        <v/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68"/>
      <c r="AA7" s="68"/>
      <c r="AB7" s="68"/>
      <c r="AC7" s="414">
        <f>使用許可申請書!AC7</f>
        <v>0</v>
      </c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</row>
    <row r="8" spans="3:43" ht="11.25" customHeight="1">
      <c r="D8" s="68"/>
      <c r="E8" s="68"/>
      <c r="F8" s="68"/>
      <c r="G8" s="68"/>
      <c r="H8" s="68"/>
      <c r="I8" s="68"/>
      <c r="J8" s="68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68"/>
      <c r="AA8" s="68"/>
      <c r="AB8" s="68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</row>
    <row r="9" spans="3:43" ht="13.5" customHeight="1">
      <c r="D9" s="68"/>
      <c r="E9" s="68"/>
      <c r="F9" s="68"/>
      <c r="G9" s="68"/>
      <c r="H9" s="68"/>
      <c r="I9" s="68"/>
      <c r="J9" s="68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68"/>
      <c r="AA9" s="68"/>
      <c r="AB9" s="68"/>
      <c r="AC9" s="414" t="str">
        <f>IF(使用許可申請書!AC9:AP10=0,"",使用許可申請書!AC9:AP10)</f>
        <v/>
      </c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</row>
    <row r="10" spans="3:43" s="28" customFormat="1" ht="14.25" customHeight="1">
      <c r="D10" s="68"/>
      <c r="E10" s="68"/>
      <c r="F10" s="68"/>
      <c r="G10" s="68"/>
      <c r="H10" s="68"/>
      <c r="I10" s="68"/>
      <c r="J10" s="68"/>
      <c r="K10" s="29"/>
      <c r="L10" s="69">
        <f>使用許可申請書!L10:S10</f>
        <v>0</v>
      </c>
      <c r="M10" s="69"/>
      <c r="N10" s="69"/>
      <c r="O10" s="69"/>
      <c r="P10" s="69"/>
      <c r="Q10" s="69"/>
      <c r="R10" s="69"/>
      <c r="S10" s="69"/>
      <c r="Z10" s="68"/>
      <c r="AA10" s="68"/>
      <c r="AB10" s="68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</row>
    <row r="11" spans="3:43" ht="11.25" customHeight="1">
      <c r="D11" s="68"/>
      <c r="E11" s="68"/>
      <c r="F11" s="68"/>
      <c r="G11" s="68"/>
      <c r="H11" s="68"/>
      <c r="I11" s="68"/>
      <c r="J11" s="68"/>
      <c r="K11" s="415">
        <f>使用許可申請書!K11</f>
        <v>0</v>
      </c>
      <c r="L11" s="415"/>
      <c r="M11" s="415"/>
      <c r="N11" s="416" t="str">
        <f>使用許可申請書!N11</f>
        <v>県</v>
      </c>
      <c r="O11" s="416"/>
      <c r="P11" s="68">
        <f>使用許可申請書!P11</f>
        <v>0</v>
      </c>
      <c r="Q11" s="68"/>
      <c r="R11" s="68"/>
      <c r="S11" s="416" t="str">
        <f>使用許可申請書!S11</f>
        <v>市</v>
      </c>
      <c r="T11" s="416"/>
      <c r="U11" s="69">
        <f>使用許可申請書!U11</f>
        <v>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</row>
    <row r="12" spans="3:43" ht="11.25" customHeight="1">
      <c r="D12" s="68"/>
      <c r="E12" s="68"/>
      <c r="F12" s="68"/>
      <c r="G12" s="68"/>
      <c r="H12" s="68"/>
      <c r="I12" s="68"/>
      <c r="J12" s="68"/>
      <c r="K12" s="415"/>
      <c r="L12" s="415"/>
      <c r="M12" s="415"/>
      <c r="N12" s="416"/>
      <c r="O12" s="416"/>
      <c r="P12" s="68"/>
      <c r="Q12" s="68"/>
      <c r="R12" s="68"/>
      <c r="S12" s="416"/>
      <c r="T12" s="416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</row>
    <row r="13" spans="3:43" ht="11.25" customHeight="1">
      <c r="D13" s="68"/>
      <c r="E13" s="68"/>
      <c r="F13" s="68"/>
      <c r="G13" s="68"/>
      <c r="H13" s="68"/>
      <c r="I13" s="68"/>
      <c r="J13" s="68"/>
      <c r="K13" s="130">
        <f>使用許可申請書!K13</f>
        <v>0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368"/>
      <c r="AA13" s="368"/>
      <c r="AB13" s="368"/>
      <c r="AC13" s="130">
        <f>使用許可申請書!AC13</f>
        <v>0</v>
      </c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</row>
    <row r="14" spans="3:43" ht="11.25" customHeight="1">
      <c r="D14" s="68"/>
      <c r="E14" s="68"/>
      <c r="F14" s="68"/>
      <c r="G14" s="68"/>
      <c r="H14" s="68"/>
      <c r="I14" s="68"/>
      <c r="J14" s="68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368"/>
      <c r="AA14" s="368"/>
      <c r="AB14" s="368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</row>
    <row r="15" spans="3:43" ht="11.25" customHeight="1">
      <c r="D15" s="68"/>
      <c r="E15" s="68"/>
      <c r="F15" s="68"/>
      <c r="G15" s="68"/>
      <c r="H15" s="68"/>
      <c r="I15" s="68"/>
      <c r="J15" s="68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368"/>
      <c r="AA15" s="368"/>
      <c r="AB15" s="368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</row>
    <row r="16" spans="3:43" s="1" customFormat="1" ht="11.25" customHeight="1">
      <c r="D16" s="316"/>
      <c r="E16" s="316"/>
      <c r="F16" s="316"/>
      <c r="G16" s="68">
        <f>使用許可申請書!G16</f>
        <v>0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417" t="str">
        <f>IF(使用許可申請書!AF16=0,"",使用許可申請書!AF16)</f>
        <v/>
      </c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</row>
    <row r="17" spans="4:42" s="1" customFormat="1" ht="13.5" customHeight="1">
      <c r="D17" s="316"/>
      <c r="E17" s="316"/>
      <c r="F17" s="31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</row>
    <row r="18" spans="4:42" s="1" customFormat="1" ht="12" customHeight="1">
      <c r="D18" s="316"/>
      <c r="E18" s="316"/>
      <c r="F18" s="316"/>
      <c r="G18" s="418" t="str">
        <f>IF(使用許可申請書!G18="○","○","")</f>
        <v/>
      </c>
      <c r="H18" s="418"/>
      <c r="I18" s="294"/>
      <c r="J18" s="294"/>
      <c r="K18" s="294"/>
      <c r="L18" s="294"/>
      <c r="M18" s="294"/>
      <c r="N18" s="294"/>
      <c r="O18" s="294"/>
      <c r="P18" s="418" t="str">
        <f>IF(使用許可申請書!P18="○","○","")</f>
        <v/>
      </c>
      <c r="Q18" s="418"/>
      <c r="R18" s="294"/>
      <c r="S18" s="294"/>
      <c r="T18" s="294"/>
      <c r="U18" s="294"/>
      <c r="V18" s="294"/>
      <c r="W18" s="294"/>
      <c r="X18" s="294"/>
      <c r="Y18" s="418" t="str">
        <f>IF(使用許可申請書!Y18="○","○","")</f>
        <v/>
      </c>
      <c r="Z18" s="418"/>
      <c r="AA18" s="294"/>
      <c r="AB18" s="294"/>
      <c r="AC18" s="294"/>
      <c r="AD18" s="294"/>
      <c r="AE18" s="294"/>
      <c r="AF18" s="294"/>
      <c r="AG18" s="294"/>
      <c r="AH18" s="418" t="str">
        <f>IF(使用許可申請書!AH18="○","○","")</f>
        <v/>
      </c>
      <c r="AI18" s="418"/>
      <c r="AJ18" s="294"/>
      <c r="AK18" s="294"/>
      <c r="AL18" s="294"/>
      <c r="AM18" s="294"/>
      <c r="AN18" s="294"/>
      <c r="AO18" s="294"/>
      <c r="AP18" s="294"/>
    </row>
    <row r="19" spans="4:42" s="1" customFormat="1" ht="12" customHeight="1">
      <c r="D19" s="316"/>
      <c r="E19" s="316"/>
      <c r="F19" s="316"/>
      <c r="G19" s="418"/>
      <c r="H19" s="418"/>
      <c r="I19" s="294"/>
      <c r="J19" s="294"/>
      <c r="K19" s="294"/>
      <c r="L19" s="294"/>
      <c r="M19" s="294"/>
      <c r="N19" s="294"/>
      <c r="O19" s="294"/>
      <c r="P19" s="418"/>
      <c r="Q19" s="418"/>
      <c r="R19" s="294"/>
      <c r="S19" s="294"/>
      <c r="T19" s="294"/>
      <c r="U19" s="294"/>
      <c r="V19" s="294"/>
      <c r="W19" s="294"/>
      <c r="X19" s="294"/>
      <c r="Y19" s="418"/>
      <c r="Z19" s="418"/>
      <c r="AA19" s="294"/>
      <c r="AB19" s="294"/>
      <c r="AC19" s="294"/>
      <c r="AD19" s="294"/>
      <c r="AE19" s="294"/>
      <c r="AF19" s="294"/>
      <c r="AG19" s="294"/>
      <c r="AH19" s="418"/>
      <c r="AI19" s="418"/>
      <c r="AJ19" s="294"/>
      <c r="AK19" s="294"/>
      <c r="AL19" s="294"/>
      <c r="AM19" s="294"/>
      <c r="AN19" s="294"/>
      <c r="AO19" s="294"/>
      <c r="AP19" s="294"/>
    </row>
    <row r="20" spans="4:42" s="1" customFormat="1" ht="12" customHeight="1">
      <c r="D20" s="316"/>
      <c r="E20" s="316"/>
      <c r="F20" s="316"/>
      <c r="G20" s="418" t="str">
        <f>IF(使用許可申請書!G20="○","○","")</f>
        <v/>
      </c>
      <c r="H20" s="418"/>
      <c r="I20" s="294"/>
      <c r="J20" s="294"/>
      <c r="K20" s="294"/>
      <c r="L20" s="294"/>
      <c r="M20" s="294"/>
      <c r="N20" s="294"/>
      <c r="O20" s="294"/>
      <c r="P20" s="418" t="str">
        <f>IF(使用許可申請書!P20="○","○","")</f>
        <v/>
      </c>
      <c r="Q20" s="418"/>
      <c r="R20" s="98"/>
      <c r="S20" s="98"/>
      <c r="T20" s="98"/>
      <c r="U20" s="98"/>
      <c r="V20" s="98"/>
      <c r="W20" s="98"/>
      <c r="X20" s="98"/>
      <c r="Y20" s="418" t="str">
        <f>IF(使用許可申請書!Y20="○","○","")</f>
        <v/>
      </c>
      <c r="Z20" s="418"/>
      <c r="AA20" s="294"/>
      <c r="AB20" s="294"/>
      <c r="AC20" s="294"/>
      <c r="AD20" s="294"/>
      <c r="AE20" s="294"/>
      <c r="AF20" s="294"/>
      <c r="AG20" s="294"/>
      <c r="AH20" s="418" t="str">
        <f>IF(使用許可申請書!AH20="○","○","")</f>
        <v/>
      </c>
      <c r="AI20" s="418"/>
      <c r="AJ20" s="9"/>
      <c r="AK20" s="9"/>
      <c r="AL20" s="9"/>
      <c r="AM20" s="9"/>
      <c r="AN20" s="9"/>
      <c r="AO20" s="9"/>
      <c r="AP20" s="9"/>
    </row>
    <row r="21" spans="4:42" s="1" customFormat="1" ht="12" customHeight="1">
      <c r="D21" s="316"/>
      <c r="E21" s="316"/>
      <c r="F21" s="316"/>
      <c r="G21" s="418"/>
      <c r="H21" s="418"/>
      <c r="I21" s="294"/>
      <c r="J21" s="294"/>
      <c r="K21" s="294"/>
      <c r="L21" s="294"/>
      <c r="M21" s="294"/>
      <c r="N21" s="294"/>
      <c r="O21" s="294"/>
      <c r="P21" s="418"/>
      <c r="Q21" s="418"/>
      <c r="R21" s="98"/>
      <c r="S21" s="98"/>
      <c r="T21" s="98"/>
      <c r="U21" s="98"/>
      <c r="V21" s="98"/>
      <c r="W21" s="98"/>
      <c r="X21" s="98"/>
      <c r="Y21" s="418"/>
      <c r="Z21" s="418"/>
      <c r="AA21" s="294"/>
      <c r="AB21" s="294"/>
      <c r="AC21" s="294"/>
      <c r="AD21" s="294"/>
      <c r="AE21" s="294"/>
      <c r="AF21" s="294"/>
      <c r="AG21" s="294"/>
      <c r="AH21" s="418"/>
      <c r="AI21" s="418"/>
      <c r="AJ21" s="9"/>
      <c r="AK21" s="9"/>
      <c r="AL21" s="9"/>
      <c r="AM21" s="9"/>
      <c r="AN21" s="9"/>
      <c r="AO21" s="9"/>
      <c r="AP21" s="9"/>
    </row>
    <row r="22" spans="4:42" s="1" customFormat="1" ht="11.25" customHeight="1">
      <c r="D22" s="199"/>
      <c r="E22" s="199"/>
      <c r="F22" s="199"/>
      <c r="G22" s="417">
        <f>使用許可申請書!G22</f>
        <v>2024</v>
      </c>
      <c r="H22" s="417"/>
      <c r="I22" s="417"/>
      <c r="J22" s="417"/>
      <c r="K22" s="417"/>
      <c r="L22" s="417"/>
      <c r="M22" s="417">
        <f>使用許可申請書!M22</f>
        <v>1</v>
      </c>
      <c r="N22" s="417"/>
      <c r="O22" s="417"/>
      <c r="P22" s="417"/>
      <c r="Q22" s="417">
        <f>使用許可申請書!Q22</f>
        <v>1</v>
      </c>
      <c r="R22" s="417"/>
      <c r="S22" s="68"/>
      <c r="T22" s="68"/>
      <c r="U22" s="417" t="str">
        <f>使用許可申請書!U22</f>
        <v>月</v>
      </c>
      <c r="V22" s="417"/>
      <c r="W22" s="417"/>
      <c r="X22" s="417"/>
      <c r="Y22" s="420" t="str">
        <f>使用許可申請書!Y22</f>
        <v>午前</v>
      </c>
      <c r="Z22" s="420"/>
      <c r="AA22" s="417">
        <f>使用許可申請書!AA22</f>
        <v>10</v>
      </c>
      <c r="AB22" s="417"/>
      <c r="AC22" s="420"/>
      <c r="AD22" s="419">
        <f>使用許可申請書!AD22</f>
        <v>0</v>
      </c>
      <c r="AE22" s="419"/>
      <c r="AF22" s="125"/>
      <c r="AG22" s="68"/>
      <c r="AH22" s="68"/>
      <c r="AI22" s="68"/>
      <c r="AJ22" s="125"/>
      <c r="AK22" s="125"/>
      <c r="AL22" s="125"/>
      <c r="AM22" s="125"/>
      <c r="AN22" s="125"/>
      <c r="AO22" s="125"/>
      <c r="AP22" s="125"/>
    </row>
    <row r="23" spans="4:42" s="1" customFormat="1" ht="11.25" customHeight="1">
      <c r="D23" s="199"/>
      <c r="E23" s="199"/>
      <c r="F23" s="199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68"/>
      <c r="T23" s="68"/>
      <c r="U23" s="417"/>
      <c r="V23" s="417"/>
      <c r="W23" s="417"/>
      <c r="X23" s="417"/>
      <c r="Y23" s="420"/>
      <c r="Z23" s="420"/>
      <c r="AA23" s="417"/>
      <c r="AB23" s="417"/>
      <c r="AC23" s="420"/>
      <c r="AD23" s="419"/>
      <c r="AE23" s="419"/>
      <c r="AF23" s="125"/>
      <c r="AG23" s="68"/>
      <c r="AH23" s="68"/>
      <c r="AI23" s="68"/>
      <c r="AJ23" s="125"/>
      <c r="AK23" s="125"/>
      <c r="AL23" s="125"/>
      <c r="AM23" s="125"/>
      <c r="AN23" s="125"/>
      <c r="AO23" s="125"/>
      <c r="AP23" s="125"/>
    </row>
    <row r="24" spans="4:42" s="1" customFormat="1" ht="11.25" customHeight="1">
      <c r="D24" s="199"/>
      <c r="E24" s="199"/>
      <c r="F24" s="199"/>
      <c r="G24" s="420">
        <f>使用許可申請書!G24</f>
        <v>2024</v>
      </c>
      <c r="H24" s="420"/>
      <c r="I24" s="420"/>
      <c r="J24" s="420"/>
      <c r="K24" s="420"/>
      <c r="L24" s="420"/>
      <c r="M24" s="420">
        <f>使用許可申請書!M24</f>
        <v>1</v>
      </c>
      <c r="N24" s="420"/>
      <c r="O24" s="420"/>
      <c r="P24" s="420"/>
      <c r="Q24" s="420">
        <f>使用許可申請書!Q24</f>
        <v>1</v>
      </c>
      <c r="R24" s="420"/>
      <c r="S24" s="125"/>
      <c r="T24" s="125"/>
      <c r="U24" s="420" t="str">
        <f>使用許可申請書!U24</f>
        <v>月</v>
      </c>
      <c r="V24" s="420"/>
      <c r="W24" s="417"/>
      <c r="X24" s="417"/>
      <c r="Y24" s="420" t="str">
        <f>使用許可申請書!Y24</f>
        <v>午後</v>
      </c>
      <c r="Z24" s="420"/>
      <c r="AA24" s="417">
        <f>使用許可申請書!AA24</f>
        <v>5</v>
      </c>
      <c r="AB24" s="417"/>
      <c r="AC24" s="417"/>
      <c r="AD24" s="419">
        <f>使用許可申請書!AD24</f>
        <v>0</v>
      </c>
      <c r="AE24" s="419"/>
      <c r="AF24" s="125"/>
      <c r="AG24" s="68"/>
      <c r="AH24" s="68"/>
      <c r="AI24" s="68"/>
      <c r="AJ24" s="428" t="str">
        <f>使用許可申請書!AJ24</f>
        <v>日帰り</v>
      </c>
      <c r="AK24" s="428"/>
      <c r="AL24" s="428"/>
      <c r="AM24" s="428"/>
      <c r="AN24" s="428"/>
      <c r="AO24" s="428"/>
      <c r="AP24" s="428"/>
    </row>
    <row r="25" spans="4:42" s="1" customFormat="1" ht="11.25" customHeight="1">
      <c r="D25" s="199"/>
      <c r="E25" s="199"/>
      <c r="F25" s="199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125"/>
      <c r="T25" s="125"/>
      <c r="U25" s="420"/>
      <c r="V25" s="420"/>
      <c r="W25" s="417"/>
      <c r="X25" s="417"/>
      <c r="Y25" s="420"/>
      <c r="Z25" s="420"/>
      <c r="AA25" s="417"/>
      <c r="AB25" s="417"/>
      <c r="AC25" s="417"/>
      <c r="AD25" s="419"/>
      <c r="AE25" s="419"/>
      <c r="AF25" s="125"/>
      <c r="AG25" s="68"/>
      <c r="AH25" s="68"/>
      <c r="AI25" s="68"/>
      <c r="AJ25" s="428"/>
      <c r="AK25" s="428"/>
      <c r="AL25" s="428"/>
      <c r="AM25" s="428"/>
      <c r="AN25" s="428"/>
      <c r="AO25" s="428"/>
      <c r="AP25" s="428"/>
    </row>
    <row r="26" spans="4:42" s="1" customFormat="1" ht="12" customHeight="1">
      <c r="D26" s="316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</row>
    <row r="27" spans="4:42" s="1" customFormat="1" ht="12" customHeight="1">
      <c r="D27" s="421"/>
      <c r="E27" s="422"/>
      <c r="F27" s="422"/>
      <c r="G27" s="422"/>
      <c r="H27" s="316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316"/>
      <c r="AJ27" s="401"/>
      <c r="AK27" s="401"/>
      <c r="AL27" s="401"/>
      <c r="AM27" s="316"/>
      <c r="AN27" s="401"/>
      <c r="AO27" s="401"/>
      <c r="AP27" s="401"/>
    </row>
    <row r="28" spans="4:42" s="1" customFormat="1" ht="12" customHeight="1">
      <c r="D28" s="199"/>
      <c r="E28" s="199"/>
      <c r="F28" s="199"/>
      <c r="G28" s="199"/>
      <c r="H28" s="184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368"/>
      <c r="AD28" s="179"/>
      <c r="AE28" s="179"/>
      <c r="AF28" s="179"/>
      <c r="AG28" s="179"/>
      <c r="AH28" s="179"/>
      <c r="AI28" s="184"/>
      <c r="AJ28" s="150"/>
      <c r="AK28" s="184"/>
      <c r="AL28" s="150"/>
      <c r="AM28" s="184"/>
      <c r="AN28" s="150"/>
      <c r="AO28" s="184"/>
      <c r="AP28" s="150"/>
    </row>
    <row r="29" spans="4:42" s="1" customFormat="1" ht="12" customHeight="1">
      <c r="D29" s="199"/>
      <c r="E29" s="199"/>
      <c r="F29" s="199"/>
      <c r="G29" s="19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79"/>
      <c r="AD29" s="179"/>
      <c r="AE29" s="179"/>
      <c r="AF29" s="179"/>
      <c r="AG29" s="179"/>
      <c r="AH29" s="179"/>
      <c r="AI29" s="150"/>
      <c r="AJ29" s="150"/>
      <c r="AK29" s="150"/>
      <c r="AL29" s="150"/>
      <c r="AM29" s="150"/>
      <c r="AN29" s="150"/>
      <c r="AO29" s="150"/>
      <c r="AP29" s="150"/>
    </row>
    <row r="30" spans="4:42" s="1" customFormat="1" ht="12" customHeight="1">
      <c r="D30" s="199"/>
      <c r="E30" s="199"/>
      <c r="F30" s="199"/>
      <c r="G30" s="199"/>
      <c r="H30" s="150"/>
      <c r="I30" s="150"/>
      <c r="J30" s="150"/>
      <c r="K30" s="150"/>
      <c r="L30" s="423"/>
      <c r="M30" s="423"/>
      <c r="N30" s="150"/>
      <c r="O30" s="150"/>
      <c r="P30" s="150"/>
      <c r="Q30" s="150"/>
      <c r="R30" s="150"/>
      <c r="S30" s="150"/>
      <c r="T30" s="150"/>
      <c r="U30" s="423"/>
      <c r="V30" s="423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</row>
    <row r="31" spans="4:42" s="1" customFormat="1" ht="11.85" customHeight="1">
      <c r="D31" s="424">
        <f>使用許可申請書!D31:E32</f>
        <v>1</v>
      </c>
      <c r="E31" s="424"/>
      <c r="F31" s="130">
        <f>使用許可申請書!F31:G32</f>
        <v>1</v>
      </c>
      <c r="G31" s="130"/>
      <c r="H31" s="68" t="str">
        <f>IF(使用許可申請書!H31:J32&lt;&gt;"",使用許可申請書!H31:J32,"")</f>
        <v/>
      </c>
      <c r="I31" s="68"/>
      <c r="J31" s="68"/>
      <c r="K31" s="68" t="str">
        <f>IF(使用許可申請書!K31:M32&lt;&gt;"",使用許可申請書!K31:M32,"")</f>
        <v/>
      </c>
      <c r="L31" s="68"/>
      <c r="M31" s="68"/>
      <c r="N31" s="68" t="str">
        <f>IF(使用許可申請書!N31:P32&lt;&gt;"",使用許可申請書!N31:P32,"")</f>
        <v/>
      </c>
      <c r="O31" s="68"/>
      <c r="P31" s="68"/>
      <c r="Q31" s="68" t="str">
        <f>IF(使用許可申請書!Q31:S32&lt;&gt;"",使用許可申請書!Q31:S32,"")</f>
        <v/>
      </c>
      <c r="R31" s="68"/>
      <c r="S31" s="68"/>
      <c r="T31" s="68" t="str">
        <f>IF(使用許可申請書!T31:V32&lt;&gt;"",使用許可申請書!T31:V32,"")</f>
        <v/>
      </c>
      <c r="U31" s="68"/>
      <c r="V31" s="68"/>
      <c r="W31" s="68" t="str">
        <f>IF(使用許可申請書!W31:Y32&lt;&gt;"",使用許可申請書!W31:Y32,"")</f>
        <v/>
      </c>
      <c r="X31" s="68"/>
      <c r="Y31" s="68"/>
      <c r="Z31" s="68" t="str">
        <f>IF(使用許可申請書!Z31:AB32&lt;&gt;"",使用許可申請書!Z31:AB32,"")</f>
        <v/>
      </c>
      <c r="AA31" s="68"/>
      <c r="AB31" s="68"/>
      <c r="AC31" s="68" t="str">
        <f>IF(使用許可申請書!AC31:AD32&lt;&gt;"",使用許可申請書!AC31:AD32,"")</f>
        <v/>
      </c>
      <c r="AD31" s="68"/>
      <c r="AE31" s="68" t="str">
        <f>IF(使用許可申請書!AE31:AF32&lt;&gt;"",使用許可申請書!AE31:AF32,"")</f>
        <v/>
      </c>
      <c r="AF31" s="68"/>
      <c r="AG31" s="68" t="str">
        <f>IF(使用許可申請書!AG31:AH32&lt;&gt;"",使用許可申請書!AG31:AH32,"")</f>
        <v/>
      </c>
      <c r="AH31" s="68"/>
      <c r="AI31" s="415" t="str">
        <f>IF(使用許可申請書!AI31:AJ32&lt;&gt;"",使用許可申請書!AI31:AJ32,"")</f>
        <v/>
      </c>
      <c r="AJ31" s="415"/>
      <c r="AK31" s="415" t="str">
        <f>IF(使用許可申請書!AK31:AL32&lt;&gt;"",使用許可申請書!AK31:AL32,"")</f>
        <v/>
      </c>
      <c r="AL31" s="415"/>
      <c r="AM31" s="415" t="str">
        <f>IF(使用許可申請書!AM31:AN32&lt;&gt;"",使用許可申請書!AM31:AN32,"")</f>
        <v/>
      </c>
      <c r="AN31" s="415"/>
      <c r="AO31" s="415" t="str">
        <f>IF(使用許可申請書!AO31:AP32&lt;&gt;"",使用許可申請書!AO31:AP32,"")</f>
        <v/>
      </c>
      <c r="AP31" s="415"/>
    </row>
    <row r="32" spans="4:42" s="1" customFormat="1" ht="11.85" customHeight="1">
      <c r="D32" s="424"/>
      <c r="E32" s="424"/>
      <c r="F32" s="130"/>
      <c r="G32" s="130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415"/>
      <c r="AJ32" s="415"/>
      <c r="AK32" s="415"/>
      <c r="AL32" s="415"/>
      <c r="AM32" s="415"/>
      <c r="AN32" s="415"/>
      <c r="AO32" s="415"/>
      <c r="AP32" s="415"/>
    </row>
    <row r="33" spans="4:42" s="1" customFormat="1" ht="11.85" customHeight="1">
      <c r="D33" s="424" t="str">
        <f>使用許可申請書!D33:E34</f>
        <v/>
      </c>
      <c r="E33" s="424"/>
      <c r="F33" s="130" t="str">
        <f>使用許可申請書!F33:G34</f>
        <v/>
      </c>
      <c r="G33" s="130"/>
      <c r="H33" s="68" t="str">
        <f>IF(使用許可申請書!H33:J34&lt;&gt;"",使用許可申請書!H33:J34,"")</f>
        <v/>
      </c>
      <c r="I33" s="68"/>
      <c r="J33" s="68"/>
      <c r="K33" s="68" t="str">
        <f>IF(使用許可申請書!K33:M34&lt;&gt;"",使用許可申請書!K33:M34,"")</f>
        <v/>
      </c>
      <c r="L33" s="68"/>
      <c r="M33" s="68"/>
      <c r="N33" s="68" t="str">
        <f>IF(使用許可申請書!N33:P34&lt;&gt;"",使用許可申請書!N33:P34,"")</f>
        <v/>
      </c>
      <c r="O33" s="68"/>
      <c r="P33" s="68"/>
      <c r="Q33" s="68" t="str">
        <f>IF(使用許可申請書!Q33:S34&lt;&gt;"",使用許可申請書!Q33:S34,"")</f>
        <v/>
      </c>
      <c r="R33" s="68"/>
      <c r="S33" s="68"/>
      <c r="T33" s="68" t="str">
        <f>IF(使用許可申請書!T33:V34&lt;&gt;"",使用許可申請書!T33:V34,"")</f>
        <v/>
      </c>
      <c r="U33" s="68"/>
      <c r="V33" s="68"/>
      <c r="W33" s="68" t="str">
        <f>IF(使用許可申請書!W33:Y34&lt;&gt;"",使用許可申請書!W33:Y34,"")</f>
        <v/>
      </c>
      <c r="X33" s="68"/>
      <c r="Y33" s="68"/>
      <c r="Z33" s="68" t="str">
        <f>IF(使用許可申請書!Z33:AB34&lt;&gt;"",使用許可申請書!Z33:AB34,"")</f>
        <v/>
      </c>
      <c r="AA33" s="68"/>
      <c r="AB33" s="68"/>
      <c r="AC33" s="68" t="str">
        <f>IF(使用許可申請書!AC33:AD34&lt;&gt;"",使用許可申請書!AC33:AD34,"")</f>
        <v/>
      </c>
      <c r="AD33" s="68"/>
      <c r="AE33" s="68" t="str">
        <f>IF(使用許可申請書!AE33:AF34&lt;&gt;"",使用許可申請書!AE33:AF34,"")</f>
        <v/>
      </c>
      <c r="AF33" s="68"/>
      <c r="AG33" s="68" t="str">
        <f>IF(使用許可申請書!AG33:AH34&lt;&gt;"",使用許可申請書!AG33:AH34,"")</f>
        <v/>
      </c>
      <c r="AH33" s="68"/>
      <c r="AI33" s="415" t="str">
        <f>IF(使用許可申請書!AI33:AJ34&lt;&gt;"",使用許可申請書!AI33:AJ34,"")</f>
        <v/>
      </c>
      <c r="AJ33" s="415"/>
      <c r="AK33" s="415" t="str">
        <f>IF(使用許可申請書!AK33:AL34&lt;&gt;"",使用許可申請書!AK33:AL34,"")</f>
        <v/>
      </c>
      <c r="AL33" s="415"/>
      <c r="AM33" s="415" t="str">
        <f>IF(使用許可申請書!AM33:AN34&lt;&gt;"",使用許可申請書!AM33:AN34,"")</f>
        <v/>
      </c>
      <c r="AN33" s="415"/>
      <c r="AO33" s="415" t="str">
        <f>IF(使用許可申請書!AO33:AP34&lt;&gt;"",使用許可申請書!AO33:AP34,"")</f>
        <v/>
      </c>
      <c r="AP33" s="415"/>
    </row>
    <row r="34" spans="4:42" s="1" customFormat="1" ht="11.85" customHeight="1">
      <c r="D34" s="424"/>
      <c r="E34" s="424"/>
      <c r="F34" s="130"/>
      <c r="G34" s="130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415"/>
      <c r="AJ34" s="415"/>
      <c r="AK34" s="415"/>
      <c r="AL34" s="415"/>
      <c r="AM34" s="415"/>
      <c r="AN34" s="415"/>
      <c r="AO34" s="415"/>
      <c r="AP34" s="415"/>
    </row>
    <row r="35" spans="4:42" s="1" customFormat="1" ht="11.85" customHeight="1">
      <c r="D35" s="424" t="str">
        <f>使用許可申請書!D35:E36</f>
        <v/>
      </c>
      <c r="E35" s="424"/>
      <c r="F35" s="130" t="str">
        <f>使用許可申請書!F35:G36</f>
        <v/>
      </c>
      <c r="G35" s="130"/>
      <c r="H35" s="68" t="str">
        <f>IF(使用許可申請書!H35:J36&lt;&gt;"",使用許可申請書!H35:J36,"")</f>
        <v/>
      </c>
      <c r="I35" s="68"/>
      <c r="J35" s="68"/>
      <c r="K35" s="68" t="str">
        <f>IF(使用許可申請書!K35:M36&lt;&gt;"",使用許可申請書!K35:M36,"")</f>
        <v/>
      </c>
      <c r="L35" s="68"/>
      <c r="M35" s="68"/>
      <c r="N35" s="68" t="str">
        <f>IF(使用許可申請書!N35:P36&lt;&gt;"",使用許可申請書!N35:P36,"")</f>
        <v/>
      </c>
      <c r="O35" s="68"/>
      <c r="P35" s="68"/>
      <c r="Q35" s="68" t="str">
        <f>IF(使用許可申請書!Q35:S36&lt;&gt;"",使用許可申請書!Q35:S36,"")</f>
        <v/>
      </c>
      <c r="R35" s="68"/>
      <c r="S35" s="68"/>
      <c r="T35" s="68" t="str">
        <f>IF(使用許可申請書!T35:V36&lt;&gt;"",使用許可申請書!T35:V36,"")</f>
        <v/>
      </c>
      <c r="U35" s="68"/>
      <c r="V35" s="68"/>
      <c r="W35" s="68" t="str">
        <f>IF(使用許可申請書!W35:Y36&lt;&gt;"",使用許可申請書!W35:Y36,"")</f>
        <v/>
      </c>
      <c r="X35" s="68"/>
      <c r="Y35" s="68"/>
      <c r="Z35" s="68" t="str">
        <f>IF(使用許可申請書!Z35:AB36&lt;&gt;"",使用許可申請書!Z35:AB36,"")</f>
        <v/>
      </c>
      <c r="AA35" s="68"/>
      <c r="AB35" s="68"/>
      <c r="AC35" s="68" t="str">
        <f>IF(使用許可申請書!AC35:AD36&lt;&gt;"",使用許可申請書!AC35:AD36,"")</f>
        <v/>
      </c>
      <c r="AD35" s="68"/>
      <c r="AE35" s="68" t="str">
        <f>IF(使用許可申請書!AE35:AF36&lt;&gt;"",使用許可申請書!AE35:AF36,"")</f>
        <v/>
      </c>
      <c r="AF35" s="68"/>
      <c r="AG35" s="68" t="str">
        <f>IF(使用許可申請書!AG35:AH36&lt;&gt;"",使用許可申請書!AG35:AH36,"")</f>
        <v/>
      </c>
      <c r="AH35" s="68"/>
      <c r="AI35" s="415" t="str">
        <f>IF(使用許可申請書!AI35:AJ36&lt;&gt;"",使用許可申請書!AI35:AJ36,"")</f>
        <v/>
      </c>
      <c r="AJ35" s="415"/>
      <c r="AK35" s="415" t="str">
        <f>IF(使用許可申請書!AK35:AL36&lt;&gt;"",使用許可申請書!AK35:AL36,"")</f>
        <v/>
      </c>
      <c r="AL35" s="415"/>
      <c r="AM35" s="415" t="str">
        <f>IF(使用許可申請書!AM35:AN36&lt;&gt;"",使用許可申請書!AM35:AN36,"")</f>
        <v/>
      </c>
      <c r="AN35" s="415"/>
      <c r="AO35" s="415" t="str">
        <f>IF(使用許可申請書!AO35:AP36&lt;&gt;"",使用許可申請書!AO35:AP36,"")</f>
        <v/>
      </c>
      <c r="AP35" s="415"/>
    </row>
    <row r="36" spans="4:42" s="1" customFormat="1" ht="11.85" customHeight="1">
      <c r="D36" s="424"/>
      <c r="E36" s="424"/>
      <c r="F36" s="130"/>
      <c r="G36" s="130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415"/>
      <c r="AJ36" s="415"/>
      <c r="AK36" s="415"/>
      <c r="AL36" s="415"/>
      <c r="AM36" s="415"/>
      <c r="AN36" s="415"/>
      <c r="AO36" s="415"/>
      <c r="AP36" s="415"/>
    </row>
    <row r="37" spans="4:42" s="1" customFormat="1" ht="11.85" customHeight="1">
      <c r="D37" s="130" t="str">
        <f>使用許可申請書!D37:E38</f>
        <v/>
      </c>
      <c r="E37" s="130"/>
      <c r="F37" s="130" t="str">
        <f>使用許可申請書!F37:G38</f>
        <v/>
      </c>
      <c r="G37" s="130"/>
      <c r="H37" s="68" t="str">
        <f>IF(使用許可申請書!H37:J38&lt;&gt;"",使用許可申請書!H37:J38,"")</f>
        <v/>
      </c>
      <c r="I37" s="68"/>
      <c r="J37" s="68"/>
      <c r="K37" s="68" t="str">
        <f>IF(使用許可申請書!K37:M38&lt;&gt;"",使用許可申請書!K37:M38,"")</f>
        <v/>
      </c>
      <c r="L37" s="68"/>
      <c r="M37" s="68"/>
      <c r="N37" s="68" t="str">
        <f>IF(使用許可申請書!N37:P38&lt;&gt;"",使用許可申請書!N37:P38,"")</f>
        <v/>
      </c>
      <c r="O37" s="68"/>
      <c r="P37" s="68"/>
      <c r="Q37" s="68" t="str">
        <f>IF(使用許可申請書!Q37:S38&lt;&gt;"",使用許可申請書!Q37:S38,"")</f>
        <v/>
      </c>
      <c r="R37" s="68"/>
      <c r="S37" s="68"/>
      <c r="T37" s="68" t="str">
        <f>IF(使用許可申請書!T37:V38&lt;&gt;"",使用許可申請書!T37:V38,"")</f>
        <v/>
      </c>
      <c r="U37" s="68"/>
      <c r="V37" s="68"/>
      <c r="W37" s="68" t="str">
        <f>IF(使用許可申請書!W37:Y38&lt;&gt;"",使用許可申請書!W37:Y38,"")</f>
        <v/>
      </c>
      <c r="X37" s="68"/>
      <c r="Y37" s="68"/>
      <c r="Z37" s="68" t="str">
        <f>IF(使用許可申請書!Z37:AB38&lt;&gt;"",使用許可申請書!Z37:AB38,"")</f>
        <v/>
      </c>
      <c r="AA37" s="68"/>
      <c r="AB37" s="68"/>
      <c r="AC37" s="68" t="str">
        <f>IF(使用許可申請書!AC37:AD38&lt;&gt;"",使用許可申請書!AC37:AD38,"")</f>
        <v/>
      </c>
      <c r="AD37" s="68"/>
      <c r="AE37" s="68" t="str">
        <f>IF(使用許可申請書!AE37:AF38&lt;&gt;"",使用許可申請書!AE37:AF38,"")</f>
        <v/>
      </c>
      <c r="AF37" s="68"/>
      <c r="AG37" s="68" t="str">
        <f>IF(使用許可申請書!AG37:AH38&lt;&gt;"",使用許可申請書!AG37:AH38,"")</f>
        <v/>
      </c>
      <c r="AH37" s="68"/>
      <c r="AI37" s="415" t="str">
        <f>IF(使用許可申請書!AI37:AJ38&lt;&gt;"",使用許可申請書!AI37:AJ38,"")</f>
        <v/>
      </c>
      <c r="AJ37" s="415"/>
      <c r="AK37" s="415" t="str">
        <f>IF(使用許可申請書!AK37:AL38&lt;&gt;"",使用許可申請書!AK37:AL38,"")</f>
        <v/>
      </c>
      <c r="AL37" s="415"/>
      <c r="AM37" s="415" t="str">
        <f>IF(使用許可申請書!AM37:AN38&lt;&gt;"",使用許可申請書!AM37:AN38,"")</f>
        <v/>
      </c>
      <c r="AN37" s="415"/>
      <c r="AO37" s="415" t="str">
        <f>IF(使用許可申請書!AO37:AP38&lt;&gt;"",使用許可申請書!AO37:AP38,"")</f>
        <v/>
      </c>
      <c r="AP37" s="415"/>
    </row>
    <row r="38" spans="4:42" s="1" customFormat="1" ht="11.85" customHeight="1">
      <c r="D38" s="130"/>
      <c r="E38" s="130"/>
      <c r="F38" s="130"/>
      <c r="G38" s="130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415"/>
      <c r="AJ38" s="415"/>
      <c r="AK38" s="415"/>
      <c r="AL38" s="415"/>
      <c r="AM38" s="415"/>
      <c r="AN38" s="415"/>
      <c r="AO38" s="415"/>
      <c r="AP38" s="415"/>
    </row>
    <row r="39" spans="4:42" s="1" customFormat="1" ht="11.85" customHeight="1">
      <c r="D39" s="130" t="str">
        <f>使用許可申請書!D39:E40</f>
        <v/>
      </c>
      <c r="E39" s="130"/>
      <c r="F39" s="130" t="str">
        <f>使用許可申請書!F39:G40</f>
        <v/>
      </c>
      <c r="G39" s="130"/>
      <c r="H39" s="68" t="str">
        <f>IF(使用許可申請書!H39:J40&lt;&gt;"",使用許可申請書!H39:J40,"")</f>
        <v/>
      </c>
      <c r="I39" s="68"/>
      <c r="J39" s="68"/>
      <c r="K39" s="68" t="str">
        <f>IF(使用許可申請書!K39:M40&lt;&gt;"",使用許可申請書!K39:M40,"")</f>
        <v/>
      </c>
      <c r="L39" s="68"/>
      <c r="M39" s="68"/>
      <c r="N39" s="68" t="str">
        <f>IF(使用許可申請書!N39:P40&lt;&gt;"",使用許可申請書!N39:P40,"")</f>
        <v/>
      </c>
      <c r="O39" s="68"/>
      <c r="P39" s="68"/>
      <c r="Q39" s="68" t="str">
        <f>IF(使用許可申請書!Q39:S40&lt;&gt;"",使用許可申請書!Q39:S40,"")</f>
        <v/>
      </c>
      <c r="R39" s="68"/>
      <c r="S39" s="68"/>
      <c r="T39" s="68" t="str">
        <f>IF(使用許可申請書!T39:V40&lt;&gt;"",使用許可申請書!T39:V40,"")</f>
        <v/>
      </c>
      <c r="U39" s="68"/>
      <c r="V39" s="68"/>
      <c r="W39" s="68" t="str">
        <f>IF(使用許可申請書!W39:Y40&lt;&gt;"",使用許可申請書!W39:Y40,"")</f>
        <v/>
      </c>
      <c r="X39" s="68"/>
      <c r="Y39" s="68"/>
      <c r="Z39" s="68" t="str">
        <f>IF(使用許可申請書!Z39:AB40&lt;&gt;"",使用許可申請書!Z39:AB40,"")</f>
        <v/>
      </c>
      <c r="AA39" s="68"/>
      <c r="AB39" s="68"/>
      <c r="AC39" s="68" t="str">
        <f>IF(使用許可申請書!AC39:AD40&lt;&gt;"",使用許可申請書!AC39:AD40,"")</f>
        <v/>
      </c>
      <c r="AD39" s="68"/>
      <c r="AE39" s="68" t="str">
        <f>IF(使用許可申請書!AE39:AF40&lt;&gt;"",使用許可申請書!AE39:AF40,"")</f>
        <v/>
      </c>
      <c r="AF39" s="68"/>
      <c r="AG39" s="68" t="str">
        <f>IF(使用許可申請書!AG39:AH40&lt;&gt;"",使用許可申請書!AG39:AH40,"")</f>
        <v/>
      </c>
      <c r="AH39" s="68"/>
      <c r="AI39" s="415" t="str">
        <f>IF(使用許可申請書!AI39:AJ40&lt;&gt;"",使用許可申請書!AI39:AJ40,"")</f>
        <v/>
      </c>
      <c r="AJ39" s="415"/>
      <c r="AK39" s="415" t="str">
        <f>IF(使用許可申請書!AK39:AL40&lt;&gt;"",使用許可申請書!AK39:AL40,"")</f>
        <v/>
      </c>
      <c r="AL39" s="415"/>
      <c r="AM39" s="415" t="str">
        <f>IF(使用許可申請書!AM39:AN40&lt;&gt;"",使用許可申請書!AM39:AN40,"")</f>
        <v/>
      </c>
      <c r="AN39" s="415"/>
      <c r="AO39" s="415" t="str">
        <f>IF(使用許可申請書!AO39:AP40&lt;&gt;"",使用許可申請書!AO39:AP40,"")</f>
        <v/>
      </c>
      <c r="AP39" s="415"/>
    </row>
    <row r="40" spans="4:42" s="1" customFormat="1" ht="11.85" customHeight="1">
      <c r="D40" s="130"/>
      <c r="E40" s="130"/>
      <c r="F40" s="130"/>
      <c r="G40" s="130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415"/>
      <c r="AJ40" s="415"/>
      <c r="AK40" s="415"/>
      <c r="AL40" s="415"/>
      <c r="AM40" s="415"/>
      <c r="AN40" s="415"/>
      <c r="AO40" s="415"/>
      <c r="AP40" s="415"/>
    </row>
    <row r="41" spans="4:42" s="1" customFormat="1" ht="11.85" customHeight="1">
      <c r="D41" s="130" t="str">
        <f>使用許可申請書!D41:E42</f>
        <v/>
      </c>
      <c r="E41" s="130"/>
      <c r="F41" s="130" t="str">
        <f>使用許可申請書!F41:G42</f>
        <v/>
      </c>
      <c r="G41" s="130"/>
      <c r="H41" s="68" t="str">
        <f>IF(使用許可申請書!H41:J42&lt;&gt;"",使用許可申請書!H41:J42,"")</f>
        <v/>
      </c>
      <c r="I41" s="68"/>
      <c r="J41" s="68"/>
      <c r="K41" s="68" t="str">
        <f>IF(使用許可申請書!K41:M42&lt;&gt;"",使用許可申請書!K41:M42,"")</f>
        <v/>
      </c>
      <c r="L41" s="68"/>
      <c r="M41" s="68"/>
      <c r="N41" s="68" t="str">
        <f>IF(使用許可申請書!N41:P42&lt;&gt;"",使用許可申請書!N41:P42,"")</f>
        <v/>
      </c>
      <c r="O41" s="68"/>
      <c r="P41" s="68"/>
      <c r="Q41" s="68" t="str">
        <f>IF(使用許可申請書!Q41:S42&lt;&gt;"",使用許可申請書!Q41:S42,"")</f>
        <v/>
      </c>
      <c r="R41" s="68"/>
      <c r="S41" s="68"/>
      <c r="T41" s="68" t="str">
        <f>IF(使用許可申請書!T41:V42&lt;&gt;"",使用許可申請書!T41:V42,"")</f>
        <v/>
      </c>
      <c r="U41" s="68"/>
      <c r="V41" s="68"/>
      <c r="W41" s="68" t="str">
        <f>IF(使用許可申請書!W41:Y42&lt;&gt;"",使用許可申請書!W41:Y42,"")</f>
        <v/>
      </c>
      <c r="X41" s="68"/>
      <c r="Y41" s="68"/>
      <c r="Z41" s="68" t="str">
        <f>IF(使用許可申請書!Z41:AB42&lt;&gt;"",使用許可申請書!Z41:AB42,"")</f>
        <v/>
      </c>
      <c r="AA41" s="68"/>
      <c r="AB41" s="68"/>
      <c r="AC41" s="68" t="str">
        <f>IF(使用許可申請書!AC41:AD42&lt;&gt;"",使用許可申請書!AC41:AD42,"")</f>
        <v/>
      </c>
      <c r="AD41" s="68"/>
      <c r="AE41" s="68" t="str">
        <f>IF(使用許可申請書!AE41:AF42&lt;&gt;"",使用許可申請書!AE41:AF42,"")</f>
        <v/>
      </c>
      <c r="AF41" s="68"/>
      <c r="AG41" s="68" t="str">
        <f>IF(使用許可申請書!AG41:AH42&lt;&gt;"",使用許可申請書!AG41:AH42,"")</f>
        <v/>
      </c>
      <c r="AH41" s="68"/>
      <c r="AI41" s="415" t="str">
        <f>IF(使用許可申請書!AI41:AJ42&lt;&gt;"",使用許可申請書!AI41:AJ42,"")</f>
        <v/>
      </c>
      <c r="AJ41" s="415"/>
      <c r="AK41" s="415" t="str">
        <f>IF(使用許可申請書!AK41:AL42&lt;&gt;"",使用許可申請書!AK41:AL42,"")</f>
        <v/>
      </c>
      <c r="AL41" s="415"/>
      <c r="AM41" s="415" t="str">
        <f>IF(使用許可申請書!AM41:AN42&lt;&gt;"",使用許可申請書!AM41:AN42,"")</f>
        <v/>
      </c>
      <c r="AN41" s="415"/>
      <c r="AO41" s="415" t="str">
        <f>IF(使用許可申請書!AO41:AP42&lt;&gt;"",使用許可申請書!AO41:AP42,"")</f>
        <v/>
      </c>
      <c r="AP41" s="415"/>
    </row>
    <row r="42" spans="4:42" s="1" customFormat="1" ht="11.85" customHeight="1">
      <c r="D42" s="130"/>
      <c r="E42" s="130"/>
      <c r="F42" s="130"/>
      <c r="G42" s="130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415"/>
      <c r="AJ42" s="415"/>
      <c r="AK42" s="415"/>
      <c r="AL42" s="415"/>
      <c r="AM42" s="415"/>
      <c r="AN42" s="415"/>
      <c r="AO42" s="415"/>
      <c r="AP42" s="415"/>
    </row>
    <row r="43" spans="4:42" s="1" customFormat="1" ht="12" customHeight="1">
      <c r="D43" s="68"/>
      <c r="E43" s="68"/>
      <c r="F43" s="68"/>
      <c r="G43" s="68"/>
      <c r="H43" s="68" t="str">
        <f>IF(使用許可申請書!H43:J44&lt;&gt;"",使用許可申請書!H43:J44,"")</f>
        <v/>
      </c>
      <c r="I43" s="68"/>
      <c r="J43" s="68"/>
      <c r="K43" s="68" t="str">
        <f>IF(使用許可申請書!K43:M44&lt;&gt;"",使用許可申請書!K43:M44,"")</f>
        <v/>
      </c>
      <c r="L43" s="68"/>
      <c r="M43" s="68"/>
      <c r="N43" s="68" t="str">
        <f>IF(使用許可申請書!N43:P44&lt;&gt;"",使用許可申請書!N43:P44,"")</f>
        <v/>
      </c>
      <c r="O43" s="68"/>
      <c r="P43" s="68"/>
      <c r="Q43" s="68">
        <f>IF(使用許可申請書!Q43:S44&lt;&gt;"",使用許可申請書!Q43:S44,"")</f>
        <v>0</v>
      </c>
      <c r="R43" s="68"/>
      <c r="S43" s="68"/>
      <c r="T43" s="68" t="str">
        <f>IF(使用許可申請書!T43:V44&lt;&gt;"",使用許可申請書!T43:V44,"")</f>
        <v/>
      </c>
      <c r="U43" s="68"/>
      <c r="V43" s="68"/>
      <c r="W43" s="68" t="str">
        <f>IF(使用許可申請書!W43:Y44&lt;&gt;"",使用許可申請書!W43:Y44,"")</f>
        <v/>
      </c>
      <c r="X43" s="68"/>
      <c r="Y43" s="68"/>
      <c r="Z43" s="68">
        <f>IF(使用許可申請書!Z43:AB44&lt;&gt;"",使用許可申請書!Z43:AB44,"")</f>
        <v>0</v>
      </c>
      <c r="AA43" s="68"/>
      <c r="AB43" s="68"/>
      <c r="AC43" s="68" t="str">
        <f>IF(使用許可申請書!AC43:AD44&lt;&gt;"",使用許可申請書!AC43:AD44,"")</f>
        <v/>
      </c>
      <c r="AD43" s="68"/>
      <c r="AE43" s="68" t="str">
        <f>IF(使用許可申請書!AE43:AF44&lt;&gt;"",使用許可申請書!AE43:AF44,"")</f>
        <v/>
      </c>
      <c r="AF43" s="68"/>
      <c r="AG43" s="68">
        <f>IF(使用許可申請書!AG43:AH44&lt;&gt;"",使用許可申請書!AG43:AH44,"")</f>
        <v>0</v>
      </c>
      <c r="AH43" s="68"/>
      <c r="AI43" s="68" t="str">
        <f>IF(使用許可申請書!AI43:AJ44&lt;&gt;"",使用許可申請書!AI43:AJ44,"")</f>
        <v/>
      </c>
      <c r="AJ43" s="68"/>
      <c r="AK43" s="68">
        <f>IF(使用許可申請書!AK43:AL44&lt;&gt;"",使用許可申請書!AK43:AL44,"")</f>
        <v>0</v>
      </c>
      <c r="AL43" s="68"/>
      <c r="AM43" s="68" t="str">
        <f>IF(使用許可申請書!AM43:AN44&lt;&gt;"",使用許可申請書!AM43:AN44,"")</f>
        <v/>
      </c>
      <c r="AN43" s="68"/>
      <c r="AO43" s="68">
        <f>IF(使用許可申請書!AO43:AP44&lt;&gt;"",使用許可申請書!AO43:AP44,"")</f>
        <v>0</v>
      </c>
      <c r="AP43" s="68"/>
    </row>
    <row r="44" spans="4:42" s="1" customFormat="1" ht="12" customHeight="1"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</row>
    <row r="45" spans="4:42" s="1" customFormat="1" ht="12" customHeight="1">
      <c r="D45" s="316"/>
      <c r="E45" s="316"/>
      <c r="F45" s="316"/>
      <c r="G45" s="316"/>
      <c r="H45" s="426"/>
      <c r="I45" s="426"/>
      <c r="J45" s="426"/>
      <c r="K45" s="427">
        <f>使用許可申請書!K45</f>
        <v>0</v>
      </c>
      <c r="L45" s="427"/>
      <c r="M45" s="427"/>
      <c r="N45" s="427"/>
      <c r="O45" s="427"/>
      <c r="P45" s="427"/>
      <c r="Q45" s="427"/>
      <c r="R45" s="427"/>
      <c r="S45" s="24"/>
      <c r="T45" s="427">
        <f>使用許可申請書!T45</f>
        <v>0</v>
      </c>
      <c r="U45" s="427"/>
      <c r="V45" s="427"/>
      <c r="W45" s="427"/>
      <c r="X45" s="427"/>
      <c r="Y45" s="427"/>
      <c r="Z45" s="427"/>
      <c r="AA45" s="427"/>
      <c r="AB45" s="24"/>
      <c r="AC45" s="427">
        <f>使用許可申請書!AC45</f>
        <v>0</v>
      </c>
      <c r="AD45" s="427"/>
      <c r="AE45" s="427"/>
      <c r="AF45" s="427"/>
      <c r="AG45" s="427"/>
      <c r="AH45" s="24"/>
      <c r="AI45" s="427">
        <f>使用許可申請書!AI45</f>
        <v>0</v>
      </c>
      <c r="AJ45" s="427"/>
      <c r="AK45" s="427"/>
      <c r="AL45" s="24"/>
      <c r="AM45" s="427">
        <f>使用許可申請書!AM45</f>
        <v>0</v>
      </c>
      <c r="AN45" s="427"/>
      <c r="AO45" s="427"/>
      <c r="AP45" s="24"/>
    </row>
    <row r="46" spans="4:42" s="1" customFormat="1" ht="12" customHeight="1">
      <c r="D46" s="316"/>
      <c r="E46" s="316"/>
      <c r="F46" s="316"/>
      <c r="G46" s="316"/>
      <c r="H46" s="426"/>
      <c r="I46" s="426"/>
      <c r="J46" s="426"/>
      <c r="K46" s="427"/>
      <c r="L46" s="427"/>
      <c r="M46" s="427"/>
      <c r="N46" s="427"/>
      <c r="O46" s="427"/>
      <c r="P46" s="427"/>
      <c r="Q46" s="427"/>
      <c r="R46" s="427"/>
      <c r="S46" s="24"/>
      <c r="T46" s="427"/>
      <c r="U46" s="427"/>
      <c r="V46" s="427"/>
      <c r="W46" s="427"/>
      <c r="X46" s="427"/>
      <c r="Y46" s="427"/>
      <c r="Z46" s="427"/>
      <c r="AA46" s="427"/>
      <c r="AB46" s="24"/>
      <c r="AC46" s="427"/>
      <c r="AD46" s="427"/>
      <c r="AE46" s="427"/>
      <c r="AF46" s="427"/>
      <c r="AG46" s="427"/>
      <c r="AH46" s="24"/>
      <c r="AI46" s="427"/>
      <c r="AJ46" s="427"/>
      <c r="AK46" s="427"/>
      <c r="AL46" s="24"/>
      <c r="AM46" s="427"/>
      <c r="AN46" s="427"/>
      <c r="AO46" s="427"/>
      <c r="AP46" s="24"/>
    </row>
    <row r="47" spans="4:42" s="1" customFormat="1" ht="12" customHeight="1">
      <c r="D47" s="316"/>
      <c r="E47" s="316"/>
      <c r="F47" s="316"/>
      <c r="G47" s="316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4:42" s="1" customFormat="1" ht="11.25" customHeight="1">
      <c r="D48" s="316"/>
      <c r="E48" s="316"/>
      <c r="F48" s="316"/>
      <c r="G48" s="316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AA48" s="167"/>
      <c r="AB48" s="167"/>
      <c r="AC48" s="167"/>
      <c r="AD48" s="167"/>
      <c r="AE48" s="167"/>
      <c r="AF48" s="167"/>
      <c r="AG48" s="167"/>
      <c r="AH48" s="425">
        <f>使用許可申請書!AG48</f>
        <v>0</v>
      </c>
      <c r="AI48" s="425"/>
      <c r="AJ48" s="425"/>
      <c r="AK48" s="425"/>
      <c r="AL48" s="425"/>
      <c r="AM48" s="425"/>
      <c r="AN48" s="425"/>
      <c r="AO48" s="167"/>
      <c r="AP48" s="167"/>
    </row>
    <row r="49" spans="3:42" s="1" customFormat="1" ht="11.25" customHeight="1">
      <c r="AA49" s="167"/>
      <c r="AB49" s="167"/>
      <c r="AC49" s="167"/>
      <c r="AD49" s="167"/>
      <c r="AE49" s="167"/>
      <c r="AF49" s="167"/>
      <c r="AG49" s="167"/>
      <c r="AH49" s="425"/>
      <c r="AI49" s="425"/>
      <c r="AJ49" s="425"/>
      <c r="AK49" s="425"/>
      <c r="AL49" s="425"/>
      <c r="AM49" s="425"/>
      <c r="AN49" s="425"/>
      <c r="AO49" s="167"/>
      <c r="AP49" s="167"/>
    </row>
    <row r="50" spans="3:42" s="1" customFormat="1" ht="12" customHeight="1"/>
    <row r="51" spans="3:42" s="1" customFormat="1" ht="12" customHeight="1"/>
    <row r="52" spans="3:42" s="1" customFormat="1" ht="11.25" customHeight="1">
      <c r="U52" s="9"/>
      <c r="V52" s="9"/>
      <c r="Y52" s="431">
        <f ca="1">TODAY()</f>
        <v>45400</v>
      </c>
      <c r="Z52" s="431"/>
      <c r="AA52" s="431"/>
      <c r="AB52" s="431"/>
      <c r="AC52" s="68"/>
      <c r="AD52" s="68"/>
      <c r="AE52" s="432">
        <f ca="1">Y52</f>
        <v>45400</v>
      </c>
      <c r="AF52" s="432"/>
      <c r="AG52" s="68"/>
      <c r="AH52" s="68"/>
      <c r="AI52" s="433">
        <f ca="1">Y52</f>
        <v>45400</v>
      </c>
      <c r="AJ52" s="433"/>
      <c r="AK52" s="30"/>
      <c r="AN52" s="31"/>
      <c r="AO52" s="31"/>
    </row>
    <row r="53" spans="3:42" s="1" customFormat="1" ht="11.25" customHeight="1">
      <c r="Y53" s="431"/>
      <c r="Z53" s="431"/>
      <c r="AA53" s="431"/>
      <c r="AB53" s="431"/>
      <c r="AC53" s="68"/>
      <c r="AD53" s="68"/>
      <c r="AE53" s="432"/>
      <c r="AF53" s="432"/>
      <c r="AG53" s="68"/>
      <c r="AH53" s="68"/>
      <c r="AI53" s="433"/>
      <c r="AJ53" s="433"/>
      <c r="AK53" s="30"/>
      <c r="AN53" s="32"/>
      <c r="AO53" s="31"/>
    </row>
    <row r="54" spans="3:42" s="1" customFormat="1" ht="11.25" customHeight="1">
      <c r="C54" s="68" t="str">
        <f>IF(K7=0,"",K7)</f>
        <v/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X54" s="53"/>
      <c r="Y54" s="53"/>
      <c r="Z54" s="53"/>
      <c r="AA54" s="53"/>
      <c r="AB54" s="68"/>
      <c r="AC54" s="68"/>
      <c r="AD54" s="406"/>
      <c r="AE54" s="406"/>
      <c r="AF54" s="68"/>
      <c r="AG54" s="68"/>
      <c r="AH54" s="406"/>
      <c r="AI54" s="406"/>
      <c r="AJ54" s="68"/>
      <c r="AK54" s="68"/>
    </row>
    <row r="55" spans="3:42" s="1" customFormat="1" ht="11.25" customHeight="1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X55" s="53"/>
      <c r="Y55" s="53"/>
      <c r="Z55" s="53"/>
      <c r="AA55" s="53"/>
      <c r="AB55" s="68"/>
      <c r="AC55" s="68"/>
      <c r="AD55" s="406"/>
      <c r="AE55" s="406"/>
      <c r="AF55" s="68"/>
      <c r="AG55" s="68"/>
      <c r="AH55" s="406"/>
      <c r="AI55" s="406"/>
      <c r="AJ55" s="68"/>
      <c r="AK55" s="68"/>
    </row>
    <row r="56" spans="3:42" s="1" customFormat="1" ht="11.25" customHeight="1">
      <c r="F56" s="68">
        <f>K13</f>
        <v>0</v>
      </c>
      <c r="G56" s="68"/>
      <c r="H56" s="68"/>
      <c r="I56" s="68"/>
      <c r="J56" s="68"/>
      <c r="K56" s="68"/>
      <c r="L56" s="68"/>
      <c r="M56" s="68"/>
      <c r="N56" s="68"/>
      <c r="O56" s="68"/>
    </row>
    <row r="57" spans="3:42" s="1" customFormat="1" ht="11.25" customHeight="1"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3:42" s="1" customFormat="1" ht="11.25" customHeight="1">
      <c r="C58" s="69"/>
      <c r="D58" s="69"/>
      <c r="E58" s="69"/>
      <c r="P58" s="68"/>
      <c r="Q58" s="68"/>
      <c r="R58" s="68"/>
    </row>
    <row r="59" spans="3:42" s="1" customFormat="1" ht="11.25" customHeight="1">
      <c r="C59" s="69"/>
      <c r="D59" s="69"/>
      <c r="E59" s="69"/>
      <c r="P59" s="68"/>
      <c r="Q59" s="68"/>
      <c r="R59" s="68"/>
      <c r="V59" s="130"/>
      <c r="W59" s="130"/>
      <c r="X59" s="130"/>
      <c r="Y59" s="130"/>
      <c r="AA59" s="430"/>
      <c r="AB59" s="430"/>
      <c r="AC59" s="430"/>
      <c r="AD59" s="430"/>
      <c r="AE59" s="430"/>
      <c r="AF59" s="430"/>
      <c r="AG59" s="430"/>
      <c r="AH59" s="430"/>
      <c r="AI59" s="430"/>
    </row>
    <row r="60" spans="3:42" s="1" customFormat="1" ht="11.25" customHeight="1">
      <c r="V60" s="130"/>
      <c r="W60" s="130"/>
      <c r="X60" s="130"/>
      <c r="Y60" s="130"/>
      <c r="AA60" s="430"/>
      <c r="AB60" s="430"/>
      <c r="AC60" s="430"/>
      <c r="AD60" s="430"/>
      <c r="AE60" s="430"/>
      <c r="AF60" s="430"/>
      <c r="AG60" s="430"/>
      <c r="AH60" s="430"/>
      <c r="AI60" s="430"/>
      <c r="AJ60" s="9"/>
      <c r="AK60" s="9"/>
      <c r="AL60" s="9"/>
      <c r="AM60" s="9"/>
      <c r="AN60" s="9"/>
      <c r="AO60" s="9"/>
    </row>
    <row r="61" spans="3:42" s="1" customFormat="1" ht="69" customHeight="1"/>
    <row r="62" spans="3:42" s="1" customFormat="1" ht="11.25" customHeight="1"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</row>
    <row r="63" spans="3:42" s="1" customFormat="1" ht="11.25" customHeight="1"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</row>
    <row r="64" spans="3:42" s="1" customFormat="1" ht="11.25" customHeight="1"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</row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  <row r="79" s="1" customFormat="1" ht="11.25" customHeight="1"/>
    <row r="80" s="1" customFormat="1" ht="11.25" customHeight="1"/>
    <row r="81" s="1" customFormat="1" ht="11.25" customHeight="1"/>
    <row r="82" s="1" customFormat="1" ht="11.25" customHeight="1"/>
    <row r="83" s="1" customFormat="1" ht="11.25" customHeight="1"/>
    <row r="84" s="1" customFormat="1" ht="11.25" customHeight="1"/>
    <row r="85" s="1" customFormat="1" ht="11.25" customHeight="1"/>
    <row r="86" s="1" customFormat="1" ht="11.25" customHeight="1"/>
    <row r="87" s="1" customFormat="1" ht="11.25" customHeight="1"/>
    <row r="88" s="1" customFormat="1" ht="11.25" customHeight="1"/>
    <row r="89" s="1" customFormat="1" ht="11.25" customHeight="1"/>
    <row r="90" s="1" customFormat="1" ht="11.25" customHeight="1"/>
    <row r="91" s="1" customFormat="1" ht="11.25" customHeight="1"/>
    <row r="92" s="1" customFormat="1" ht="11.25" customHeight="1"/>
    <row r="93" s="1" customFormat="1" ht="11.25" customHeight="1"/>
    <row r="94" s="1" customFormat="1" ht="11.25" customHeight="1"/>
    <row r="95" s="1" customFormat="1" ht="11.25" customHeight="1"/>
    <row r="96" s="1" customFormat="1" ht="11.25" customHeight="1"/>
    <row r="97" s="1" customFormat="1" ht="11.25" customHeight="1"/>
    <row r="98" s="1" customFormat="1" ht="11.25" customHeight="1"/>
    <row r="99" s="1" customFormat="1" ht="11.25" customHeight="1"/>
    <row r="100" s="1" customFormat="1" ht="11.25" customHeight="1"/>
    <row r="101" s="1" customFormat="1" ht="11.25" customHeight="1"/>
    <row r="102" s="1" customFormat="1" ht="11.25" customHeight="1"/>
    <row r="103" s="1" customFormat="1" ht="11.25" customHeight="1"/>
    <row r="104" s="1" customFormat="1" ht="11.25" customHeight="1"/>
    <row r="105" s="1" customFormat="1" ht="11.25" customHeight="1"/>
    <row r="106" s="1" customFormat="1" ht="11.25" customHeight="1"/>
    <row r="107" s="1" customFormat="1" ht="11.25" customHeight="1"/>
    <row r="108" s="1" customFormat="1" ht="11.25" customHeight="1"/>
    <row r="109" s="1" customFormat="1" ht="11.25" customHeight="1"/>
    <row r="110" s="1" customFormat="1" ht="11.25" customHeight="1"/>
    <row r="111" s="1" customFormat="1" ht="11.25" customHeight="1"/>
    <row r="112" s="1" customFormat="1" ht="11.25" customHeight="1"/>
    <row r="113" s="1" customFormat="1" ht="11.25" customHeight="1"/>
    <row r="114" s="1" customFormat="1" ht="11.25" customHeight="1"/>
    <row r="115" s="1" customFormat="1" ht="11.25" customHeight="1"/>
    <row r="116" s="1" customFormat="1" ht="11.25" customHeight="1"/>
    <row r="117" s="1" customFormat="1" ht="11.25" customHeight="1"/>
    <row r="118" s="1" customFormat="1" ht="11.25" customHeight="1"/>
    <row r="119" s="1" customFormat="1" ht="11.25" customHeight="1"/>
    <row r="120" s="1" customFormat="1" ht="11.25" customHeight="1"/>
    <row r="121" s="1" customFormat="1" ht="11.25" customHeight="1"/>
    <row r="122" s="1" customFormat="1" ht="11.25" customHeight="1"/>
    <row r="123" s="1" customFormat="1" ht="11.25" customHeight="1"/>
    <row r="124" s="1" customFormat="1" ht="11.25" customHeight="1"/>
    <row r="125" s="1" customFormat="1" ht="11.25" customHeight="1"/>
    <row r="126" s="1" customFormat="1" ht="11.25" customHeight="1"/>
    <row r="127" s="1" customFormat="1" ht="11.25" customHeight="1"/>
    <row r="128" s="1" customFormat="1" ht="11.25" customHeight="1"/>
    <row r="129" s="1" customFormat="1" ht="11.25" customHeight="1"/>
    <row r="130" s="1" customFormat="1" ht="11.25" customHeight="1"/>
    <row r="131" s="1" customFormat="1" ht="11.25" customHeight="1"/>
    <row r="132" s="1" customFormat="1" ht="11.25" customHeight="1"/>
    <row r="133" s="1" customFormat="1" ht="11.25" customHeight="1"/>
    <row r="134" s="1" customFormat="1" ht="11.25" customHeight="1"/>
    <row r="135" s="1" customFormat="1" ht="11.25" customHeight="1"/>
    <row r="136" s="1" customFormat="1" ht="11.25" customHeight="1"/>
    <row r="137" s="1" customFormat="1" ht="11.25" customHeight="1"/>
    <row r="138" s="1" customFormat="1" ht="11.25" customHeight="1"/>
    <row r="139" s="1" customFormat="1" ht="11.25" customHeight="1"/>
    <row r="140" s="1" customFormat="1" ht="11.25" customHeight="1"/>
    <row r="141" s="1" customFormat="1" ht="11.25" customHeight="1"/>
    <row r="142" s="1" customFormat="1" ht="11.25" customHeight="1"/>
    <row r="143" s="1" customFormat="1" ht="11.25" customHeight="1"/>
    <row r="144" s="1" customFormat="1" ht="11.25" customHeight="1"/>
    <row r="145" s="1" customFormat="1" ht="11.25" customHeight="1"/>
    <row r="146" s="1" customFormat="1" ht="11.25" customHeight="1"/>
    <row r="147" s="1" customFormat="1" ht="11.25" customHeight="1"/>
    <row r="148" s="1" customFormat="1" ht="11.25" customHeight="1"/>
    <row r="149" s="1" customFormat="1" ht="11.25" customHeight="1"/>
    <row r="150" s="1" customFormat="1" ht="11.25" customHeight="1"/>
    <row r="151" s="1" customFormat="1" ht="11.25" customHeight="1"/>
    <row r="152" s="1" customFormat="1" ht="11.25" customHeight="1"/>
    <row r="153" s="1" customFormat="1" ht="11.25" customHeight="1"/>
    <row r="154" s="1" customFormat="1" ht="11.25" customHeight="1"/>
    <row r="155" s="1" customFormat="1" ht="11.25" customHeight="1"/>
    <row r="156" s="1" customFormat="1" ht="11.25" customHeight="1"/>
    <row r="157" s="1" customFormat="1" ht="11.25" customHeight="1"/>
    <row r="158" s="1" customFormat="1" ht="11.25" customHeight="1"/>
    <row r="159" s="1" customFormat="1" ht="11.25" customHeight="1"/>
    <row r="160" s="1" customFormat="1" ht="11.25" customHeight="1"/>
    <row r="161" s="1" customFormat="1" ht="11.25" customHeight="1"/>
    <row r="162" s="1" customFormat="1" ht="11.25" customHeight="1"/>
    <row r="163" s="1" customFormat="1" ht="11.25" customHeight="1"/>
    <row r="164" s="1" customFormat="1" ht="11.25" customHeight="1"/>
    <row r="165" s="1" customFormat="1" ht="11.25" customHeight="1"/>
    <row r="166" s="1" customFormat="1" ht="11.25" customHeight="1"/>
    <row r="167" s="1" customFormat="1" ht="11.25" customHeight="1"/>
    <row r="168" s="1" customFormat="1" ht="11.25" customHeight="1"/>
    <row r="169" s="1" customFormat="1" ht="11.25" customHeight="1"/>
    <row r="170" s="1" customFormat="1" ht="11.25" customHeight="1"/>
    <row r="171" s="1" customFormat="1" ht="11.25" customHeight="1"/>
    <row r="172" s="1" customFormat="1" ht="11.25" customHeight="1"/>
    <row r="173" s="1" customFormat="1" ht="11.25" customHeight="1"/>
    <row r="174" s="1" customFormat="1" ht="11.25" customHeight="1"/>
    <row r="175" s="1" customFormat="1" ht="11.25" customHeight="1"/>
    <row r="176" s="1" customFormat="1" ht="11.25" customHeight="1"/>
    <row r="177" s="1" customFormat="1" ht="11.25" customHeight="1"/>
    <row r="178" s="1" customFormat="1" ht="11.25" customHeight="1"/>
    <row r="179" s="1" customFormat="1" ht="11.25" customHeight="1"/>
    <row r="180" s="1" customFormat="1" ht="11.25" customHeight="1"/>
    <row r="181" s="1" customFormat="1" ht="11.25" customHeight="1"/>
    <row r="182" s="1" customFormat="1" ht="11.25" customHeight="1"/>
    <row r="183" s="1" customFormat="1" ht="11.25" customHeight="1"/>
    <row r="184" s="1" customFormat="1" ht="11.25" customHeight="1"/>
    <row r="185" s="1" customFormat="1" ht="11.25" customHeight="1"/>
    <row r="186" s="1" customFormat="1" ht="11.25" customHeight="1"/>
    <row r="187" s="1" customFormat="1" ht="11.25" customHeight="1"/>
    <row r="188" s="1" customFormat="1" ht="11.25" customHeight="1"/>
    <row r="189" s="1" customFormat="1" ht="11.25" customHeight="1"/>
    <row r="190" s="1" customFormat="1" ht="11.25" customHeight="1"/>
    <row r="191" s="1" customFormat="1" ht="11.25" customHeight="1"/>
    <row r="192" s="1" customFormat="1" ht="11.25" customHeight="1"/>
    <row r="193" s="1" customFormat="1" ht="11.25" customHeight="1"/>
    <row r="194" s="1" customFormat="1" ht="11.25" customHeight="1"/>
    <row r="195" s="1" customFormat="1" ht="11.25" customHeight="1"/>
    <row r="196" s="1" customFormat="1" ht="11.25" customHeight="1"/>
    <row r="197" s="1" customFormat="1" ht="11.25" customHeight="1"/>
    <row r="198" s="1" customFormat="1" ht="11.25" customHeight="1"/>
  </sheetData>
  <sheetProtection algorithmName="SHA-512" hashValue="f+sO446dGLlqxvcTPphwKTBOAtIfsLGj77SsKdtkYZ4yM9h5/D+Xpem0mJj8OecjlZ6+rl5+UkwJTrP4P9A4qw==" saltValue="0o6ktBp1G7fG2mWacRzFVA==" spinCount="100000" sheet="1" selectLockedCells="1"/>
  <mergeCells count="245">
    <mergeCell ref="AJ22:AP23"/>
    <mergeCell ref="AJ24:AP25"/>
    <mergeCell ref="C62:AP64"/>
    <mergeCell ref="X54:AA55"/>
    <mergeCell ref="AB54:AC55"/>
    <mergeCell ref="AD54:AE55"/>
    <mergeCell ref="AF54:AG55"/>
    <mergeCell ref="AH54:AI55"/>
    <mergeCell ref="AJ54:AK55"/>
    <mergeCell ref="C54:O55"/>
    <mergeCell ref="F56:O57"/>
    <mergeCell ref="C58:E59"/>
    <mergeCell ref="P58:R59"/>
    <mergeCell ref="V59:Y60"/>
    <mergeCell ref="AA59:AI60"/>
    <mergeCell ref="AO48:AP49"/>
    <mergeCell ref="Y52:AB53"/>
    <mergeCell ref="AC52:AD53"/>
    <mergeCell ref="AE52:AF53"/>
    <mergeCell ref="AG52:AH53"/>
    <mergeCell ref="AI52:AJ53"/>
    <mergeCell ref="D47:G48"/>
    <mergeCell ref="H47:O48"/>
    <mergeCell ref="P47:Q48"/>
    <mergeCell ref="R47:Y48"/>
    <mergeCell ref="AA48:AG49"/>
    <mergeCell ref="AH48:AN49"/>
    <mergeCell ref="AK43:AL44"/>
    <mergeCell ref="AM43:AN44"/>
    <mergeCell ref="AO43:AP44"/>
    <mergeCell ref="D45:G46"/>
    <mergeCell ref="H45:J46"/>
    <mergeCell ref="K45:R46"/>
    <mergeCell ref="T45:AA46"/>
    <mergeCell ref="AC45:AG46"/>
    <mergeCell ref="AI45:AK46"/>
    <mergeCell ref="AM45:AO46"/>
    <mergeCell ref="W43:Y44"/>
    <mergeCell ref="Z43:AB44"/>
    <mergeCell ref="AC43:AD44"/>
    <mergeCell ref="AE43:AF44"/>
    <mergeCell ref="AG43:AH44"/>
    <mergeCell ref="AI43:AJ44"/>
    <mergeCell ref="AI41:AJ42"/>
    <mergeCell ref="AK41:AL42"/>
    <mergeCell ref="AM41:AN42"/>
    <mergeCell ref="AO41:AP42"/>
    <mergeCell ref="D43:G44"/>
    <mergeCell ref="H43:J44"/>
    <mergeCell ref="K43:M44"/>
    <mergeCell ref="N43:P44"/>
    <mergeCell ref="Q43:S44"/>
    <mergeCell ref="T43:V44"/>
    <mergeCell ref="T41:V42"/>
    <mergeCell ref="W41:Y42"/>
    <mergeCell ref="Z41:AB42"/>
    <mergeCell ref="AC41:AD42"/>
    <mergeCell ref="AE41:AF42"/>
    <mergeCell ref="AG41:AH42"/>
    <mergeCell ref="D41:E42"/>
    <mergeCell ref="F41:G42"/>
    <mergeCell ref="H41:J42"/>
    <mergeCell ref="K41:M42"/>
    <mergeCell ref="N41:P42"/>
    <mergeCell ref="Q41:S42"/>
    <mergeCell ref="T39:V40"/>
    <mergeCell ref="W39:Y40"/>
    <mergeCell ref="Z39:AB40"/>
    <mergeCell ref="AI37:AJ38"/>
    <mergeCell ref="AK37:AL38"/>
    <mergeCell ref="AM37:AN38"/>
    <mergeCell ref="AO37:AP38"/>
    <mergeCell ref="D39:E40"/>
    <mergeCell ref="F39:G40"/>
    <mergeCell ref="H39:J40"/>
    <mergeCell ref="K39:M40"/>
    <mergeCell ref="N39:P40"/>
    <mergeCell ref="Q39:S40"/>
    <mergeCell ref="T37:V38"/>
    <mergeCell ref="W37:Y38"/>
    <mergeCell ref="Z37:AB38"/>
    <mergeCell ref="AC37:AD38"/>
    <mergeCell ref="AE37:AF38"/>
    <mergeCell ref="AG37:AH38"/>
    <mergeCell ref="AI39:AJ40"/>
    <mergeCell ref="AK39:AL40"/>
    <mergeCell ref="AM39:AN40"/>
    <mergeCell ref="AO39:AP40"/>
    <mergeCell ref="AC39:AD40"/>
    <mergeCell ref="AE39:AF40"/>
    <mergeCell ref="AG39:AH40"/>
    <mergeCell ref="D37:E38"/>
    <mergeCell ref="F37:G38"/>
    <mergeCell ref="H37:J38"/>
    <mergeCell ref="K37:M38"/>
    <mergeCell ref="N37:P38"/>
    <mergeCell ref="Q37:S38"/>
    <mergeCell ref="T35:V36"/>
    <mergeCell ref="W35:Y36"/>
    <mergeCell ref="Z35:AB36"/>
    <mergeCell ref="AI33:AJ34"/>
    <mergeCell ref="AK33:AL34"/>
    <mergeCell ref="AM33:AN34"/>
    <mergeCell ref="AO33:AP34"/>
    <mergeCell ref="D35:E36"/>
    <mergeCell ref="F35:G36"/>
    <mergeCell ref="H35:J36"/>
    <mergeCell ref="K35:M36"/>
    <mergeCell ref="N35:P36"/>
    <mergeCell ref="Q35:S36"/>
    <mergeCell ref="T33:V34"/>
    <mergeCell ref="W33:Y34"/>
    <mergeCell ref="Z33:AB34"/>
    <mergeCell ref="AC33:AD34"/>
    <mergeCell ref="AE33:AF34"/>
    <mergeCell ref="AG33:AH34"/>
    <mergeCell ref="AI35:AJ36"/>
    <mergeCell ref="AK35:AL36"/>
    <mergeCell ref="AM35:AN36"/>
    <mergeCell ref="AO35:AP36"/>
    <mergeCell ref="AC35:AD36"/>
    <mergeCell ref="AE35:AF36"/>
    <mergeCell ref="AG35:AH36"/>
    <mergeCell ref="D33:E34"/>
    <mergeCell ref="F33:G34"/>
    <mergeCell ref="H33:J34"/>
    <mergeCell ref="K33:M34"/>
    <mergeCell ref="N33:P34"/>
    <mergeCell ref="Q33:S34"/>
    <mergeCell ref="T31:V32"/>
    <mergeCell ref="W31:Y32"/>
    <mergeCell ref="Z31:AB32"/>
    <mergeCell ref="D31:E32"/>
    <mergeCell ref="F31:G32"/>
    <mergeCell ref="H31:J32"/>
    <mergeCell ref="K31:M32"/>
    <mergeCell ref="N31:P32"/>
    <mergeCell ref="Q31:S32"/>
    <mergeCell ref="AO28:AP30"/>
    <mergeCell ref="K30:M30"/>
    <mergeCell ref="N30:P30"/>
    <mergeCell ref="Q30:S30"/>
    <mergeCell ref="T30:V30"/>
    <mergeCell ref="W30:Y30"/>
    <mergeCell ref="Z30:AB30"/>
    <mergeCell ref="AC30:AD30"/>
    <mergeCell ref="AI31:AJ32"/>
    <mergeCell ref="AK31:AL32"/>
    <mergeCell ref="AM31:AN32"/>
    <mergeCell ref="AO31:AP32"/>
    <mergeCell ref="AC31:AD32"/>
    <mergeCell ref="AE31:AF32"/>
    <mergeCell ref="AG31:AH32"/>
    <mergeCell ref="D28:G30"/>
    <mergeCell ref="H28:J30"/>
    <mergeCell ref="K28:S29"/>
    <mergeCell ref="T28:AB29"/>
    <mergeCell ref="AC28:AH29"/>
    <mergeCell ref="AI28:AJ30"/>
    <mergeCell ref="AE30:AF30"/>
    <mergeCell ref="AG30:AH30"/>
    <mergeCell ref="AF24:AF25"/>
    <mergeCell ref="AG24:AI25"/>
    <mergeCell ref="D26:AP26"/>
    <mergeCell ref="D27:G27"/>
    <mergeCell ref="H27:AH27"/>
    <mergeCell ref="AI27:AL27"/>
    <mergeCell ref="AM27:AP27"/>
    <mergeCell ref="U24:V25"/>
    <mergeCell ref="W24:X25"/>
    <mergeCell ref="Y24:Z25"/>
    <mergeCell ref="AA24:AB25"/>
    <mergeCell ref="AC24:AC25"/>
    <mergeCell ref="AD24:AE25"/>
    <mergeCell ref="D22:F25"/>
    <mergeCell ref="AK28:AL30"/>
    <mergeCell ref="AM28:AN30"/>
    <mergeCell ref="AD22:AE23"/>
    <mergeCell ref="AF22:AF23"/>
    <mergeCell ref="AG22:AI23"/>
    <mergeCell ref="G24:J25"/>
    <mergeCell ref="K24:L25"/>
    <mergeCell ref="M24:N25"/>
    <mergeCell ref="O24:P25"/>
    <mergeCell ref="Q24:R25"/>
    <mergeCell ref="S24:T25"/>
    <mergeCell ref="S22:T23"/>
    <mergeCell ref="U22:V23"/>
    <mergeCell ref="W22:X23"/>
    <mergeCell ref="Y22:Z23"/>
    <mergeCell ref="AA22:AB23"/>
    <mergeCell ref="AC22:AC23"/>
    <mergeCell ref="G22:J23"/>
    <mergeCell ref="K22:L23"/>
    <mergeCell ref="M22:N23"/>
    <mergeCell ref="O22:P23"/>
    <mergeCell ref="Q22:R23"/>
    <mergeCell ref="D16:F17"/>
    <mergeCell ref="G16:AA17"/>
    <mergeCell ref="AB16:AP17"/>
    <mergeCell ref="D18:F21"/>
    <mergeCell ref="G18:H19"/>
    <mergeCell ref="I18:O19"/>
    <mergeCell ref="P18:Q19"/>
    <mergeCell ref="R18:X19"/>
    <mergeCell ref="Y18:Z19"/>
    <mergeCell ref="AA18:AG19"/>
    <mergeCell ref="AH18:AI19"/>
    <mergeCell ref="AJ18:AP19"/>
    <mergeCell ref="G20:H21"/>
    <mergeCell ref="I20:O21"/>
    <mergeCell ref="P20:Q21"/>
    <mergeCell ref="R20:X21"/>
    <mergeCell ref="Y20:Z21"/>
    <mergeCell ref="AA20:AG21"/>
    <mergeCell ref="AH20:AI21"/>
    <mergeCell ref="D7:F15"/>
    <mergeCell ref="G7:J9"/>
    <mergeCell ref="K7:Y9"/>
    <mergeCell ref="Z7:AB8"/>
    <mergeCell ref="AC7:AP8"/>
    <mergeCell ref="Z9:AB10"/>
    <mergeCell ref="AC9:AP10"/>
    <mergeCell ref="G10:J12"/>
    <mergeCell ref="L10:S10"/>
    <mergeCell ref="K11:M12"/>
    <mergeCell ref="N11:O12"/>
    <mergeCell ref="P11:R12"/>
    <mergeCell ref="S11:T12"/>
    <mergeCell ref="U11:AP12"/>
    <mergeCell ref="G13:J15"/>
    <mergeCell ref="K13:Y15"/>
    <mergeCell ref="Z13:AB15"/>
    <mergeCell ref="AC13:AP15"/>
    <mergeCell ref="D1:AP3"/>
    <mergeCell ref="D4:K5"/>
    <mergeCell ref="L4:N5"/>
    <mergeCell ref="O4:P5"/>
    <mergeCell ref="Q4:R5"/>
    <mergeCell ref="S4:T5"/>
    <mergeCell ref="U4:V5"/>
    <mergeCell ref="W4:X5"/>
    <mergeCell ref="Z4:AB5"/>
    <mergeCell ref="AD4:AI5"/>
    <mergeCell ref="AJ4:AP5"/>
  </mergeCells>
  <phoneticPr fontId="1"/>
  <printOptions horizontalCentered="1"/>
  <pageMargins left="0.23622047244094491" right="0.23622047244094491" top="0.35433070866141736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使用許可申請書</vt:lpstr>
      <vt:lpstr>入力不要（育成課用）</vt:lpstr>
      <vt:lpstr>入力不要（許可用）</vt:lpstr>
      <vt:lpstr>使用許可申請書!Print_Area</vt:lpstr>
      <vt:lpstr>'入力不要（育成課用）'!Print_Area</vt:lpstr>
      <vt:lpstr>'入力不要（許可用）'!Print_Area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仲　勇介</cp:lastModifiedBy>
  <cp:lastPrinted>2024-04-15T08:14:09Z</cp:lastPrinted>
  <dcterms:created xsi:type="dcterms:W3CDTF">2022-02-16T02:34:32Z</dcterms:created>
  <dcterms:modified xsi:type="dcterms:W3CDTF">2024-04-18T04:58:53Z</dcterms:modified>
</cp:coreProperties>
</file>